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codeName="{AE6600E7-7A62-396C-DE95-9942FA9DD81E}"/>
  <workbookPr codeName="ThisWorkbook" defaultThemeVersion="124226"/>
  <mc:AlternateContent xmlns:mc="http://schemas.openxmlformats.org/markup-compatibility/2006">
    <mc:Choice Requires="x15">
      <x15ac:absPath xmlns:x15ac="http://schemas.microsoft.com/office/spreadsheetml/2010/11/ac" url="D:\Dropbox\05-網路行銷\06網路行銷-社會保險保費試算\"/>
    </mc:Choice>
  </mc:AlternateContent>
  <xr:revisionPtr revIDLastSave="0" documentId="13_ncr:1_{6E8D83BA-AA79-40D8-ABBB-9E2FAE4A52AD}" xr6:coauthVersionLast="47" xr6:coauthVersionMax="47" xr10:uidLastSave="{00000000-0000-0000-0000-000000000000}"/>
  <bookViews>
    <workbookView xWindow="-19310" yWindow="-110" windowWidth="19420" windowHeight="10560" tabRatio="862" activeTab="1" xr2:uid="{00000000-000D-0000-FFFF-FFFF00000000}"/>
  </bookViews>
  <sheets>
    <sheet name="聯絡我" sheetId="15" r:id="rId1"/>
    <sheet name="試算" sheetId="6" r:id="rId2"/>
    <sheet name="非全月加保保險費計算說明" sheetId="36" r:id="rId3"/>
    <sheet name="監察人" sheetId="18" r:id="rId4"/>
    <sheet name="負責人投保規定" sheetId="29" r:id="rId5"/>
    <sheet name="健保保費計收原則" sheetId="35" r:id="rId6"/>
    <sheet name="係數設定" sheetId="45" r:id="rId7"/>
    <sheet name="勞保_一般員工勞就保11201起" sheetId="39" r:id="rId8"/>
    <sheet name="勞保_雇主或外勞勞保11201起" sheetId="40" r:id="rId9"/>
    <sheet name="就業保險11201起" sheetId="44" r:id="rId10"/>
    <sheet name="退休金分級表11101起" sheetId="31" r:id="rId11"/>
    <sheet name="健保_雇主11201" sheetId="43" r:id="rId12"/>
    <sheet name="健保_一定雇主之受雇者11201起" sheetId="42" r:id="rId13"/>
    <sheet name="勞保_一般員工勞就保11101起" sheetId="30" r:id="rId14"/>
    <sheet name="勞保_雇主或外勞勞保11101起" sheetId="32" r:id="rId15"/>
    <sheet name="健保_雇主11107" sheetId="37" r:id="rId16"/>
    <sheet name="健保_一定雇主之受雇者11101起" sheetId="33" r:id="rId17"/>
    <sheet name="健保_雇主11101" sheetId="34" r:id="rId18"/>
    <sheet name="職業工會會員" sheetId="38" r:id="rId19"/>
    <sheet name="勞保_一般員工勞就保11001起" sheetId="27" r:id="rId20"/>
    <sheet name="退休金分級表11001" sheetId="26" r:id="rId21"/>
    <sheet name="勞保_雇主或外勞勞保11001起" sheetId="25" r:id="rId22"/>
    <sheet name="健保_一定雇主之受雇者11001" sheetId="28" r:id="rId23"/>
    <sheet name="健保_雇主11001" sheetId="23" r:id="rId24"/>
    <sheet name="勞保_一般員工勞就保1090101起" sheetId="19" r:id="rId25"/>
    <sheet name="退休金分級表10901" sheetId="21" r:id="rId26"/>
    <sheet name="健保_一般勞工11001" sheetId="20" r:id="rId27"/>
    <sheet name="勞保_雇主或外勞勞保1090101起" sheetId="22" r:id="rId28"/>
    <sheet name="健保_一般勞工10901" sheetId="24" r:id="rId29"/>
    <sheet name="退休金分級表10801" sheetId="1" r:id="rId30"/>
    <sheet name="勞保_一般員工勞就保1080101起" sheetId="11" r:id="rId31"/>
    <sheet name="健保_一般勞工10801" sheetId="13" r:id="rId32"/>
    <sheet name="勞保(無就保 外勞 雇主適用10801)" sheetId="12" r:id="rId33"/>
    <sheet name="就業保險10801" sheetId="16" r:id="rId34"/>
    <sheet name="健保_雇主適用10801" sheetId="14" r:id="rId35"/>
    <sheet name="職業費率表10801" sheetId="17" r:id="rId36"/>
  </sheets>
  <definedNames>
    <definedName name="退休分級">係數設定!$E$4:$E$64</definedName>
    <definedName name="健保_費率">係數設定!$G$4:$J$37</definedName>
    <definedName name="健保分級">係數設定!$E$25:$E$74</definedName>
    <definedName name="勞保分級">係數設定!$E$11:$E$37</definedName>
    <definedName name="勞就保費率">係數設定!$L$4:$O$26</definedName>
    <definedName name="職災分級">係數設定!$E$25:$E$47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E9" i="6" l="1"/>
  <c r="D6" i="6"/>
  <c r="F5" i="6"/>
  <c r="D4" i="6"/>
  <c r="D3" i="6"/>
  <c r="F3" i="6" s="1"/>
  <c r="A22" i="45"/>
  <c r="C22" i="45" s="1"/>
  <c r="O26" i="45"/>
  <c r="O25" i="45"/>
  <c r="O24" i="45"/>
  <c r="O23" i="45"/>
  <c r="C21" i="45"/>
  <c r="M6" i="45"/>
  <c r="M7" i="45" s="1"/>
  <c r="O5" i="45"/>
  <c r="O4" i="45"/>
  <c r="F6" i="6" l="1"/>
  <c r="K6" i="6"/>
  <c r="M6" i="6"/>
  <c r="L6" i="6"/>
  <c r="K3" i="6"/>
  <c r="J6" i="6"/>
  <c r="O6" i="45"/>
  <c r="M8" i="45"/>
  <c r="O7" i="45"/>
  <c r="M9" i="45" l="1"/>
  <c r="O8" i="45"/>
  <c r="M10" i="45" l="1"/>
  <c r="O9" i="45"/>
  <c r="O10" i="45" l="1"/>
  <c r="M11" i="45"/>
  <c r="M12" i="45" l="1"/>
  <c r="O11" i="45"/>
  <c r="M13" i="45" l="1"/>
  <c r="O12" i="45"/>
  <c r="M14" i="45" l="1"/>
  <c r="O13" i="45"/>
  <c r="O14" i="45" l="1"/>
  <c r="M15" i="45"/>
  <c r="M16" i="45" l="1"/>
  <c r="O15" i="45"/>
  <c r="M17" i="45" l="1"/>
  <c r="O16" i="45"/>
  <c r="M18" i="45" l="1"/>
  <c r="O17" i="45"/>
  <c r="O18" i="45" l="1"/>
  <c r="M19" i="45"/>
  <c r="M20" i="45" l="1"/>
  <c r="O19" i="45"/>
  <c r="M21" i="45" l="1"/>
  <c r="O20" i="45"/>
  <c r="O21" i="45" l="1"/>
  <c r="M22" i="45"/>
  <c r="O22" i="45" s="1"/>
  <c r="C54" i="43" l="1"/>
  <c r="F54" i="43" s="1"/>
  <c r="E53" i="43"/>
  <c r="D53" i="43"/>
  <c r="C53" i="43"/>
  <c r="F53" i="43" s="1"/>
  <c r="E52" i="43"/>
  <c r="C52" i="43"/>
  <c r="F52" i="43" s="1"/>
  <c r="F51" i="43"/>
  <c r="E51" i="43"/>
  <c r="C51" i="43"/>
  <c r="D51" i="43" s="1"/>
  <c r="C50" i="43"/>
  <c r="D50" i="43" s="1"/>
  <c r="E49" i="43"/>
  <c r="D49" i="43"/>
  <c r="C49" i="43"/>
  <c r="F49" i="43" s="1"/>
  <c r="F48" i="43"/>
  <c r="E48" i="43"/>
  <c r="D48" i="43"/>
  <c r="C48" i="43"/>
  <c r="C47" i="43"/>
  <c r="F47" i="43" s="1"/>
  <c r="C46" i="43"/>
  <c r="F46" i="43" s="1"/>
  <c r="E45" i="43"/>
  <c r="D45" i="43"/>
  <c r="C45" i="43"/>
  <c r="F45" i="43" s="1"/>
  <c r="F44" i="43"/>
  <c r="E44" i="43"/>
  <c r="C44" i="43"/>
  <c r="D44" i="43" s="1"/>
  <c r="F43" i="43"/>
  <c r="C43" i="43"/>
  <c r="E43" i="43" s="1"/>
  <c r="C42" i="43"/>
  <c r="D42" i="43" s="1"/>
  <c r="E41" i="43"/>
  <c r="D41" i="43"/>
  <c r="C41" i="43"/>
  <c r="F41" i="43" s="1"/>
  <c r="F40" i="43"/>
  <c r="E40" i="43"/>
  <c r="D40" i="43"/>
  <c r="C40" i="43"/>
  <c r="C39" i="43"/>
  <c r="F39" i="43" s="1"/>
  <c r="C38" i="43"/>
  <c r="F38" i="43" s="1"/>
  <c r="E37" i="43"/>
  <c r="D37" i="43"/>
  <c r="C37" i="43"/>
  <c r="F37" i="43" s="1"/>
  <c r="F36" i="43"/>
  <c r="E36" i="43"/>
  <c r="C36" i="43"/>
  <c r="D36" i="43" s="1"/>
  <c r="F35" i="43"/>
  <c r="E35" i="43"/>
  <c r="C35" i="43"/>
  <c r="D35" i="43" s="1"/>
  <c r="C34" i="43"/>
  <c r="D34" i="43" s="1"/>
  <c r="E33" i="43"/>
  <c r="D33" i="43"/>
  <c r="C33" i="43"/>
  <c r="F33" i="43" s="1"/>
  <c r="F32" i="43"/>
  <c r="E32" i="43"/>
  <c r="D32" i="43"/>
  <c r="C32" i="43"/>
  <c r="C31" i="43"/>
  <c r="F31" i="43" s="1"/>
  <c r="C30" i="43"/>
  <c r="F30" i="43" s="1"/>
  <c r="E29" i="43"/>
  <c r="D29" i="43"/>
  <c r="C29" i="43"/>
  <c r="F29" i="43" s="1"/>
  <c r="F28" i="43"/>
  <c r="E28" i="43"/>
  <c r="C28" i="43"/>
  <c r="D28" i="43" s="1"/>
  <c r="F27" i="43"/>
  <c r="C27" i="43"/>
  <c r="E27" i="43" s="1"/>
  <c r="C26" i="43"/>
  <c r="F26" i="43" s="1"/>
  <c r="E25" i="43"/>
  <c r="D25" i="43"/>
  <c r="C25" i="43"/>
  <c r="F25" i="43" s="1"/>
  <c r="F24" i="43"/>
  <c r="E24" i="43"/>
  <c r="D24" i="43"/>
  <c r="C24" i="43"/>
  <c r="C23" i="43"/>
  <c r="F23" i="43" s="1"/>
  <c r="C22" i="43"/>
  <c r="F22" i="43" s="1"/>
  <c r="E21" i="43"/>
  <c r="D21" i="43"/>
  <c r="C21" i="43"/>
  <c r="F21" i="43" s="1"/>
  <c r="F20" i="43"/>
  <c r="E20" i="43"/>
  <c r="D20" i="43"/>
  <c r="C20" i="43"/>
  <c r="F19" i="43"/>
  <c r="C19" i="43"/>
  <c r="E19" i="43" s="1"/>
  <c r="C18" i="43"/>
  <c r="D18" i="43" s="1"/>
  <c r="E17" i="43"/>
  <c r="D17" i="43"/>
  <c r="C17" i="43"/>
  <c r="F17" i="43" s="1"/>
  <c r="F16" i="43"/>
  <c r="E16" i="43"/>
  <c r="D16" i="43"/>
  <c r="C16" i="43"/>
  <c r="C15" i="43"/>
  <c r="F15" i="43" s="1"/>
  <c r="C14" i="43"/>
  <c r="F14" i="43" s="1"/>
  <c r="E13" i="43"/>
  <c r="D13" i="43"/>
  <c r="C13" i="43"/>
  <c r="F13" i="43" s="1"/>
  <c r="F12" i="43"/>
  <c r="E12" i="43"/>
  <c r="C12" i="43"/>
  <c r="D12" i="43" s="1"/>
  <c r="F11" i="43"/>
  <c r="C11" i="43"/>
  <c r="E11" i="43" s="1"/>
  <c r="C10" i="43"/>
  <c r="D10" i="43"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E10" i="43" l="1"/>
  <c r="D15" i="43"/>
  <c r="E18" i="43"/>
  <c r="D23" i="43"/>
  <c r="E26" i="43"/>
  <c r="D31" i="43"/>
  <c r="E34" i="43"/>
  <c r="D39" i="43"/>
  <c r="E42" i="43"/>
  <c r="D47" i="43"/>
  <c r="E50" i="43"/>
  <c r="D26" i="43"/>
  <c r="F10" i="43"/>
  <c r="E15" i="43"/>
  <c r="F18" i="43"/>
  <c r="E23" i="43"/>
  <c r="E31" i="43"/>
  <c r="F34" i="43"/>
  <c r="E39" i="43"/>
  <c r="F42" i="43"/>
  <c r="E47" i="43"/>
  <c r="F50" i="43"/>
  <c r="D52" i="43"/>
  <c r="D14" i="43"/>
  <c r="D22" i="43"/>
  <c r="D30" i="43"/>
  <c r="D38" i="43"/>
  <c r="D46" i="43"/>
  <c r="D54" i="43"/>
  <c r="D11" i="43"/>
  <c r="E14" i="43"/>
  <c r="D19" i="43"/>
  <c r="E22" i="43"/>
  <c r="D27" i="43"/>
  <c r="E30" i="43"/>
  <c r="E38" i="43"/>
  <c r="D43" i="43"/>
  <c r="E46" i="43"/>
  <c r="E54" i="43"/>
  <c r="H54" i="42" l="1"/>
  <c r="G54" i="42"/>
  <c r="F54" i="42"/>
  <c r="E54" i="42"/>
  <c r="D54" i="42"/>
  <c r="C54" i="42"/>
  <c r="H53" i="42"/>
  <c r="G53" i="42"/>
  <c r="F53" i="42"/>
  <c r="E53" i="42"/>
  <c r="D53" i="42"/>
  <c r="C53" i="42"/>
  <c r="H52" i="42"/>
  <c r="G52" i="42"/>
  <c r="C52" i="42"/>
  <c r="F52" i="42" s="1"/>
  <c r="H51" i="42"/>
  <c r="G51" i="42"/>
  <c r="C51" i="42"/>
  <c r="E51" i="42" s="1"/>
  <c r="H50" i="42"/>
  <c r="G50" i="42"/>
  <c r="C50" i="42"/>
  <c r="D50" i="42" s="1"/>
  <c r="H49" i="42"/>
  <c r="G49" i="42"/>
  <c r="F49" i="42"/>
  <c r="E49" i="42"/>
  <c r="D49" i="42"/>
  <c r="C49" i="42"/>
  <c r="H48" i="42"/>
  <c r="G48" i="42"/>
  <c r="C48" i="42"/>
  <c r="F48" i="42" s="1"/>
  <c r="H47" i="42"/>
  <c r="G47" i="42"/>
  <c r="F47" i="42"/>
  <c r="D47" i="42"/>
  <c r="C47" i="42"/>
  <c r="E47" i="42" s="1"/>
  <c r="H46" i="42"/>
  <c r="G46" i="42"/>
  <c r="F46" i="42"/>
  <c r="E46" i="42"/>
  <c r="C46" i="42"/>
  <c r="D46" i="42" s="1"/>
  <c r="H45" i="42"/>
  <c r="G45" i="42"/>
  <c r="F45" i="42"/>
  <c r="E45" i="42"/>
  <c r="D45" i="42"/>
  <c r="C45" i="42"/>
  <c r="H44" i="42"/>
  <c r="G44" i="42"/>
  <c r="C44" i="42"/>
  <c r="F44" i="42" s="1"/>
  <c r="H43" i="42"/>
  <c r="G43" i="42"/>
  <c r="C43" i="42"/>
  <c r="E43" i="42" s="1"/>
  <c r="H42" i="42"/>
  <c r="G42" i="42"/>
  <c r="E42" i="42"/>
  <c r="C42" i="42"/>
  <c r="D42" i="42" s="1"/>
  <c r="H41" i="42"/>
  <c r="G41" i="42"/>
  <c r="F41" i="42"/>
  <c r="E41" i="42"/>
  <c r="D41" i="42"/>
  <c r="C41" i="42"/>
  <c r="H40" i="42"/>
  <c r="G40" i="42"/>
  <c r="C40" i="42"/>
  <c r="F40" i="42" s="1"/>
  <c r="H39" i="42"/>
  <c r="G39" i="42"/>
  <c r="F39" i="42"/>
  <c r="D39" i="42"/>
  <c r="C39" i="42"/>
  <c r="E39" i="42" s="1"/>
  <c r="H38" i="42"/>
  <c r="G38" i="42"/>
  <c r="F38" i="42"/>
  <c r="E38" i="42"/>
  <c r="C38" i="42"/>
  <c r="D38" i="42" s="1"/>
  <c r="H37" i="42"/>
  <c r="G37" i="42"/>
  <c r="F37" i="42"/>
  <c r="E37" i="42"/>
  <c r="D37" i="42"/>
  <c r="C37" i="42"/>
  <c r="H36" i="42"/>
  <c r="G36" i="42"/>
  <c r="C36" i="42"/>
  <c r="F36" i="42" s="1"/>
  <c r="H35" i="42"/>
  <c r="G35" i="42"/>
  <c r="C35" i="42"/>
  <c r="E35" i="42" s="1"/>
  <c r="H34" i="42"/>
  <c r="G34" i="42"/>
  <c r="E34" i="42"/>
  <c r="C34" i="42"/>
  <c r="D34" i="42" s="1"/>
  <c r="H33" i="42"/>
  <c r="G33" i="42"/>
  <c r="F33" i="42"/>
  <c r="E33" i="42"/>
  <c r="D33" i="42"/>
  <c r="C33" i="42"/>
  <c r="H32" i="42"/>
  <c r="G32" i="42"/>
  <c r="C32" i="42"/>
  <c r="F32" i="42" s="1"/>
  <c r="H31" i="42"/>
  <c r="G31" i="42"/>
  <c r="F31" i="42"/>
  <c r="D31" i="42"/>
  <c r="C31" i="42"/>
  <c r="E31" i="42" s="1"/>
  <c r="H30" i="42"/>
  <c r="G30" i="42"/>
  <c r="F30" i="42"/>
  <c r="E30" i="42"/>
  <c r="C30" i="42"/>
  <c r="D30" i="42" s="1"/>
  <c r="H29" i="42"/>
  <c r="G29" i="42"/>
  <c r="F29" i="42"/>
  <c r="E29" i="42"/>
  <c r="D29" i="42"/>
  <c r="C29" i="42"/>
  <c r="H28" i="42"/>
  <c r="G28" i="42"/>
  <c r="C28" i="42"/>
  <c r="F28" i="42" s="1"/>
  <c r="H27" i="42"/>
  <c r="G27" i="42"/>
  <c r="C27" i="42"/>
  <c r="E27" i="42" s="1"/>
  <c r="H26" i="42"/>
  <c r="G26" i="42"/>
  <c r="E26" i="42"/>
  <c r="C26" i="42"/>
  <c r="D26" i="42" s="1"/>
  <c r="H25" i="42"/>
  <c r="G25" i="42"/>
  <c r="F25" i="42"/>
  <c r="D25" i="42"/>
  <c r="C25" i="42"/>
  <c r="E25" i="42" s="1"/>
  <c r="H24" i="42"/>
  <c r="G24" i="42"/>
  <c r="C24" i="42"/>
  <c r="F24" i="42" s="1"/>
  <c r="H23" i="42"/>
  <c r="G23" i="42"/>
  <c r="F23" i="42"/>
  <c r="D23" i="42"/>
  <c r="C23" i="42"/>
  <c r="E23" i="42" s="1"/>
  <c r="H22" i="42"/>
  <c r="G22" i="42"/>
  <c r="F22" i="42"/>
  <c r="E22" i="42"/>
  <c r="C22" i="42"/>
  <c r="D22" i="42" s="1"/>
  <c r="H21" i="42"/>
  <c r="G21" i="42"/>
  <c r="F21" i="42"/>
  <c r="E21" i="42"/>
  <c r="D21" i="42"/>
  <c r="C21" i="42"/>
  <c r="H20" i="42"/>
  <c r="G20" i="42"/>
  <c r="C20" i="42"/>
  <c r="F20" i="42" s="1"/>
  <c r="H19" i="42"/>
  <c r="G19" i="42"/>
  <c r="C19" i="42"/>
  <c r="E19" i="42" s="1"/>
  <c r="H18" i="42"/>
  <c r="G18" i="42"/>
  <c r="E18" i="42"/>
  <c r="C18" i="42"/>
  <c r="D18" i="42" s="1"/>
  <c r="H17" i="42"/>
  <c r="G17" i="42"/>
  <c r="F17" i="42"/>
  <c r="E17" i="42"/>
  <c r="D17" i="42"/>
  <c r="C17" i="42"/>
  <c r="H16" i="42"/>
  <c r="G16" i="42"/>
  <c r="C16" i="42"/>
  <c r="F16" i="42" s="1"/>
  <c r="H15" i="42"/>
  <c r="G15" i="42"/>
  <c r="F15" i="42"/>
  <c r="D15" i="42"/>
  <c r="C15" i="42"/>
  <c r="E15" i="42" s="1"/>
  <c r="H14" i="42"/>
  <c r="G14" i="42"/>
  <c r="F14" i="42"/>
  <c r="E14" i="42"/>
  <c r="C14" i="42"/>
  <c r="D14" i="42" s="1"/>
  <c r="H13" i="42"/>
  <c r="G13" i="42"/>
  <c r="F13" i="42"/>
  <c r="E13" i="42"/>
  <c r="D13" i="42"/>
  <c r="C13" i="42"/>
  <c r="H12" i="42"/>
  <c r="G12" i="42"/>
  <c r="C12" i="42"/>
  <c r="F12" i="42" s="1"/>
  <c r="H11" i="42"/>
  <c r="G11" i="42"/>
  <c r="C11" i="42"/>
  <c r="E11" i="42" s="1"/>
  <c r="H10" i="42"/>
  <c r="G10" i="42"/>
  <c r="E10" i="42"/>
  <c r="C10" i="42"/>
  <c r="D10" i="42" s="1"/>
  <c r="H9" i="42"/>
  <c r="G9" i="42"/>
  <c r="F9" i="42"/>
  <c r="D9" i="42"/>
  <c r="C9" i="42"/>
  <c r="E9" i="42" s="1"/>
  <c r="H8" i="42"/>
  <c r="G8" i="42"/>
  <c r="C8" i="42"/>
  <c r="F8" i="42" s="1"/>
  <c r="H7" i="42"/>
  <c r="G7" i="42"/>
  <c r="F7" i="42"/>
  <c r="E7" i="42"/>
  <c r="D7" i="42"/>
  <c r="C7" i="42"/>
  <c r="A7" i="42"/>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H6" i="42"/>
  <c r="G6" i="42"/>
  <c r="F6" i="42"/>
  <c r="E6" i="42"/>
  <c r="C6" i="42"/>
  <c r="D6" i="42" s="1"/>
  <c r="A6" i="42"/>
  <c r="H5" i="42"/>
  <c r="G5" i="42"/>
  <c r="F5" i="42"/>
  <c r="E5" i="42"/>
  <c r="D5" i="42"/>
  <c r="C5" i="42"/>
  <c r="F11" i="42" l="1"/>
  <c r="F19" i="42"/>
  <c r="F27" i="42"/>
  <c r="F35" i="42"/>
  <c r="F43" i="42"/>
  <c r="E50" i="42"/>
  <c r="F51" i="42"/>
  <c r="D8" i="42"/>
  <c r="F10" i="42"/>
  <c r="D16" i="42"/>
  <c r="F18" i="42"/>
  <c r="D24" i="42"/>
  <c r="F26" i="42"/>
  <c r="D32" i="42"/>
  <c r="F34" i="42"/>
  <c r="D40" i="42"/>
  <c r="F42" i="42"/>
  <c r="D48" i="42"/>
  <c r="F50" i="42"/>
  <c r="E8" i="42"/>
  <c r="E16" i="42"/>
  <c r="E24" i="42"/>
  <c r="E32" i="42"/>
  <c r="E40" i="42"/>
  <c r="E48" i="42"/>
  <c r="D12" i="42"/>
  <c r="D20" i="42"/>
  <c r="D28" i="42"/>
  <c r="D36" i="42"/>
  <c r="D44" i="42"/>
  <c r="D52" i="42"/>
  <c r="D11" i="42"/>
  <c r="E12" i="42"/>
  <c r="D19" i="42"/>
  <c r="E20" i="42"/>
  <c r="D27" i="42"/>
  <c r="E28" i="42"/>
  <c r="D35" i="42"/>
  <c r="E36" i="42"/>
  <c r="D43" i="42"/>
  <c r="E44" i="42"/>
  <c r="D51" i="42"/>
  <c r="E52" i="42"/>
  <c r="AA69" i="44" l="1"/>
  <c r="Z69" i="44"/>
  <c r="Y69" i="44"/>
  <c r="X69" i="44"/>
  <c r="W69" i="44"/>
  <c r="V69" i="44"/>
  <c r="U69" i="44"/>
  <c r="T69" i="44"/>
  <c r="S69" i="44"/>
  <c r="R69" i="44"/>
  <c r="Q69" i="44"/>
  <c r="P69" i="44"/>
  <c r="O69" i="44"/>
  <c r="N69" i="44"/>
  <c r="M69" i="44"/>
  <c r="L69" i="44"/>
  <c r="K69" i="44"/>
  <c r="J69" i="44"/>
  <c r="I69" i="44"/>
  <c r="H69" i="44"/>
  <c r="G69" i="44"/>
  <c r="F69" i="44"/>
  <c r="E69" i="44"/>
  <c r="D69" i="44"/>
  <c r="C69" i="44"/>
  <c r="B69" i="44"/>
  <c r="AA68" i="44"/>
  <c r="Z68" i="44"/>
  <c r="Y68" i="44"/>
  <c r="X68" i="44"/>
  <c r="W68" i="44"/>
  <c r="V68" i="44"/>
  <c r="U68" i="44"/>
  <c r="T68" i="44"/>
  <c r="S68" i="44"/>
  <c r="R68" i="44"/>
  <c r="Q68" i="44"/>
  <c r="P68" i="44"/>
  <c r="O68" i="44"/>
  <c r="N68" i="44"/>
  <c r="M68" i="44"/>
  <c r="L68" i="44"/>
  <c r="K68" i="44"/>
  <c r="J68" i="44"/>
  <c r="I68" i="44"/>
  <c r="H68" i="44"/>
  <c r="G68" i="44"/>
  <c r="F68" i="44"/>
  <c r="E68" i="44"/>
  <c r="D68" i="44"/>
  <c r="C68" i="44"/>
  <c r="B68" i="44"/>
  <c r="AA67" i="44"/>
  <c r="Z67" i="44"/>
  <c r="Y67" i="44"/>
  <c r="X67" i="44"/>
  <c r="W67" i="44"/>
  <c r="V67" i="44"/>
  <c r="U67" i="44"/>
  <c r="T67" i="44"/>
  <c r="S67" i="44"/>
  <c r="R67" i="44"/>
  <c r="Q67" i="44"/>
  <c r="P67" i="44"/>
  <c r="O67" i="44"/>
  <c r="N67" i="44"/>
  <c r="M67" i="44"/>
  <c r="L67" i="44"/>
  <c r="K67" i="44"/>
  <c r="J67" i="44"/>
  <c r="I67" i="44"/>
  <c r="H67" i="44"/>
  <c r="G67" i="44"/>
  <c r="F67" i="44"/>
  <c r="E67" i="44"/>
  <c r="D67" i="44"/>
  <c r="C67" i="44"/>
  <c r="B67" i="44"/>
  <c r="AA66" i="44"/>
  <c r="Z66" i="44"/>
  <c r="Y66" i="44"/>
  <c r="X66" i="44"/>
  <c r="W66" i="44"/>
  <c r="V66" i="44"/>
  <c r="U66" i="44"/>
  <c r="T66" i="44"/>
  <c r="S66" i="44"/>
  <c r="R66" i="44"/>
  <c r="Q66" i="44"/>
  <c r="P66" i="44"/>
  <c r="O66" i="44"/>
  <c r="N66" i="44"/>
  <c r="M66" i="44"/>
  <c r="L66" i="44"/>
  <c r="K66" i="44"/>
  <c r="J66" i="44"/>
  <c r="I66" i="44"/>
  <c r="H66" i="44"/>
  <c r="G66" i="44"/>
  <c r="F66" i="44"/>
  <c r="E66" i="44"/>
  <c r="D66" i="44"/>
  <c r="C66" i="44"/>
  <c r="B66" i="44"/>
  <c r="AA65" i="44"/>
  <c r="Z65" i="44"/>
  <c r="Y65" i="44"/>
  <c r="X65" i="44"/>
  <c r="W65" i="44"/>
  <c r="V65" i="44"/>
  <c r="U65" i="44"/>
  <c r="T65" i="44"/>
  <c r="S65" i="44"/>
  <c r="R65" i="44"/>
  <c r="Q65" i="44"/>
  <c r="P65" i="44"/>
  <c r="O65" i="44"/>
  <c r="N65" i="44"/>
  <c r="M65" i="44"/>
  <c r="L65" i="44"/>
  <c r="K65" i="44"/>
  <c r="J65" i="44"/>
  <c r="I65" i="44"/>
  <c r="H65" i="44"/>
  <c r="G65" i="44"/>
  <c r="F65" i="44"/>
  <c r="E65" i="44"/>
  <c r="D65" i="44"/>
  <c r="C65" i="44"/>
  <c r="B65" i="44"/>
  <c r="AA64" i="44"/>
  <c r="Z64" i="44"/>
  <c r="Y64" i="44"/>
  <c r="X64" i="44"/>
  <c r="W64" i="44"/>
  <c r="V64" i="44"/>
  <c r="U64" i="44"/>
  <c r="T64" i="44"/>
  <c r="S64" i="44"/>
  <c r="R64" i="44"/>
  <c r="Q64" i="44"/>
  <c r="P64" i="44"/>
  <c r="O64" i="44"/>
  <c r="N64" i="44"/>
  <c r="M64" i="44"/>
  <c r="L64" i="44"/>
  <c r="K64" i="44"/>
  <c r="J64" i="44"/>
  <c r="I64" i="44"/>
  <c r="H64" i="44"/>
  <c r="G64" i="44"/>
  <c r="F64" i="44"/>
  <c r="E64" i="44"/>
  <c r="D64" i="44"/>
  <c r="C64" i="44"/>
  <c r="B64" i="44"/>
  <c r="AA63" i="44"/>
  <c r="Z63" i="44"/>
  <c r="Y63" i="44"/>
  <c r="X63" i="44"/>
  <c r="W63" i="44"/>
  <c r="V63" i="44"/>
  <c r="U63" i="44"/>
  <c r="T63" i="44"/>
  <c r="S63" i="44"/>
  <c r="R63" i="44"/>
  <c r="Q63" i="44"/>
  <c r="P63" i="44"/>
  <c r="O63" i="44"/>
  <c r="N63" i="44"/>
  <c r="M63" i="44"/>
  <c r="L63" i="44"/>
  <c r="K63" i="44"/>
  <c r="J63" i="44"/>
  <c r="I63" i="44"/>
  <c r="H63" i="44"/>
  <c r="G63" i="44"/>
  <c r="F63" i="44"/>
  <c r="E63" i="44"/>
  <c r="D63" i="44"/>
  <c r="C63" i="44"/>
  <c r="B63" i="44"/>
  <c r="AA62" i="44"/>
  <c r="Z62" i="44"/>
  <c r="Y62" i="44"/>
  <c r="X62" i="44"/>
  <c r="W62" i="44"/>
  <c r="V62" i="44"/>
  <c r="U62" i="44"/>
  <c r="T62" i="44"/>
  <c r="S62" i="44"/>
  <c r="R62" i="44"/>
  <c r="Q62" i="44"/>
  <c r="P62" i="44"/>
  <c r="O62" i="44"/>
  <c r="N62" i="44"/>
  <c r="M62" i="44"/>
  <c r="L62" i="44"/>
  <c r="K62" i="44"/>
  <c r="J62" i="44"/>
  <c r="I62" i="44"/>
  <c r="H62" i="44"/>
  <c r="G62" i="44"/>
  <c r="F62" i="44"/>
  <c r="E62" i="44"/>
  <c r="D62" i="44"/>
  <c r="C62" i="44"/>
  <c r="B62" i="44"/>
  <c r="AA61" i="44"/>
  <c r="Z61" i="44"/>
  <c r="Y61" i="44"/>
  <c r="X61" i="44"/>
  <c r="W61" i="44"/>
  <c r="V61" i="44"/>
  <c r="U61" i="44"/>
  <c r="T61" i="44"/>
  <c r="S61" i="44"/>
  <c r="R61" i="44"/>
  <c r="Q61" i="44"/>
  <c r="P61" i="44"/>
  <c r="O61" i="44"/>
  <c r="N61" i="44"/>
  <c r="M61" i="44"/>
  <c r="L61" i="44"/>
  <c r="K61" i="44"/>
  <c r="J61" i="44"/>
  <c r="I61" i="44"/>
  <c r="H61" i="44"/>
  <c r="G61" i="44"/>
  <c r="F61" i="44"/>
  <c r="E61" i="44"/>
  <c r="D61" i="44"/>
  <c r="C61" i="44"/>
  <c r="B61" i="44"/>
  <c r="AA60" i="44"/>
  <c r="Z60" i="44"/>
  <c r="Y60" i="44"/>
  <c r="X60" i="44"/>
  <c r="W60" i="44"/>
  <c r="V60" i="44"/>
  <c r="U60" i="44"/>
  <c r="T60" i="44"/>
  <c r="S60" i="44"/>
  <c r="R60" i="44"/>
  <c r="Q60" i="44"/>
  <c r="P60" i="44"/>
  <c r="O60" i="44"/>
  <c r="N60" i="44"/>
  <c r="M60" i="44"/>
  <c r="L60" i="44"/>
  <c r="K60" i="44"/>
  <c r="J60" i="44"/>
  <c r="I60" i="44"/>
  <c r="H60" i="44"/>
  <c r="G60" i="44"/>
  <c r="F60" i="44"/>
  <c r="E60" i="44"/>
  <c r="D60" i="44"/>
  <c r="C60" i="44"/>
  <c r="B60" i="44"/>
  <c r="AA59" i="44"/>
  <c r="Z59" i="44"/>
  <c r="Y59" i="44"/>
  <c r="X59" i="44"/>
  <c r="W59" i="44"/>
  <c r="V59" i="44"/>
  <c r="U59" i="44"/>
  <c r="T59" i="44"/>
  <c r="S59" i="44"/>
  <c r="R59" i="44"/>
  <c r="Q59" i="44"/>
  <c r="P59" i="44"/>
  <c r="O59" i="44"/>
  <c r="N59" i="44"/>
  <c r="M59" i="44"/>
  <c r="L59" i="44"/>
  <c r="K59" i="44"/>
  <c r="J59" i="44"/>
  <c r="I59" i="44"/>
  <c r="H59" i="44"/>
  <c r="G59" i="44"/>
  <c r="F59" i="44"/>
  <c r="E59" i="44"/>
  <c r="D59" i="44"/>
  <c r="C59" i="44"/>
  <c r="B59" i="44"/>
  <c r="AA58" i="44"/>
  <c r="Z58" i="44"/>
  <c r="Y58" i="44"/>
  <c r="X58" i="44"/>
  <c r="W58" i="44"/>
  <c r="V58" i="44"/>
  <c r="U58" i="44"/>
  <c r="T58" i="44"/>
  <c r="S58" i="44"/>
  <c r="R58" i="44"/>
  <c r="Q58" i="44"/>
  <c r="P58" i="44"/>
  <c r="O58" i="44"/>
  <c r="N58" i="44"/>
  <c r="M58" i="44"/>
  <c r="L58" i="44"/>
  <c r="K58" i="44"/>
  <c r="J58" i="44"/>
  <c r="I58" i="44"/>
  <c r="H58" i="44"/>
  <c r="G58" i="44"/>
  <c r="F58" i="44"/>
  <c r="E58" i="44"/>
  <c r="D58" i="44"/>
  <c r="C58" i="44"/>
  <c r="B58" i="44"/>
  <c r="AA57" i="44"/>
  <c r="Z57" i="44"/>
  <c r="Y57" i="44"/>
  <c r="X57" i="44"/>
  <c r="W57" i="44"/>
  <c r="V57" i="44"/>
  <c r="U57" i="44"/>
  <c r="T57" i="44"/>
  <c r="S57" i="44"/>
  <c r="R57" i="44"/>
  <c r="Q57" i="44"/>
  <c r="P57" i="44"/>
  <c r="O57" i="44"/>
  <c r="N57" i="44"/>
  <c r="M57" i="44"/>
  <c r="L57" i="44"/>
  <c r="K57" i="44"/>
  <c r="J57" i="44"/>
  <c r="I57" i="44"/>
  <c r="H57" i="44"/>
  <c r="G57" i="44"/>
  <c r="F57" i="44"/>
  <c r="E57" i="44"/>
  <c r="D57" i="44"/>
  <c r="C57" i="44"/>
  <c r="B57" i="44"/>
  <c r="AA56" i="44"/>
  <c r="Z56" i="44"/>
  <c r="Y56" i="44"/>
  <c r="X56" i="44"/>
  <c r="W56" i="44"/>
  <c r="V56" i="44"/>
  <c r="U56" i="44"/>
  <c r="T56" i="44"/>
  <c r="S56" i="44"/>
  <c r="R56" i="44"/>
  <c r="Q56" i="44"/>
  <c r="P56" i="44"/>
  <c r="O56" i="44"/>
  <c r="N56" i="44"/>
  <c r="M56" i="44"/>
  <c r="L56" i="44"/>
  <c r="K56" i="44"/>
  <c r="J56" i="44"/>
  <c r="I56" i="44"/>
  <c r="H56" i="44"/>
  <c r="G56" i="44"/>
  <c r="F56" i="44"/>
  <c r="E56" i="44"/>
  <c r="D56" i="44"/>
  <c r="C56" i="44"/>
  <c r="B56" i="44"/>
  <c r="AA55" i="44"/>
  <c r="Z55" i="44"/>
  <c r="Y55" i="44"/>
  <c r="X55" i="44"/>
  <c r="W55" i="44"/>
  <c r="V55" i="44"/>
  <c r="U55" i="44"/>
  <c r="T55" i="44"/>
  <c r="S55" i="44"/>
  <c r="R55" i="44"/>
  <c r="Q55" i="44"/>
  <c r="P55" i="44"/>
  <c r="O55" i="44"/>
  <c r="N55" i="44"/>
  <c r="M55" i="44"/>
  <c r="L55" i="44"/>
  <c r="K55" i="44"/>
  <c r="J55" i="44"/>
  <c r="I55" i="44"/>
  <c r="H55" i="44"/>
  <c r="G55" i="44"/>
  <c r="F55" i="44"/>
  <c r="E55" i="44"/>
  <c r="D55" i="44"/>
  <c r="C55" i="44"/>
  <c r="B55" i="44"/>
  <c r="AA54" i="44"/>
  <c r="Z54" i="44"/>
  <c r="Y54" i="44"/>
  <c r="X54" i="44"/>
  <c r="W54" i="44"/>
  <c r="V54" i="44"/>
  <c r="U54" i="44"/>
  <c r="T54" i="44"/>
  <c r="S54" i="44"/>
  <c r="R54" i="44"/>
  <c r="Q54" i="44"/>
  <c r="P54" i="44"/>
  <c r="O54" i="44"/>
  <c r="N54" i="44"/>
  <c r="M54" i="44"/>
  <c r="L54" i="44"/>
  <c r="K54" i="44"/>
  <c r="J54" i="44"/>
  <c r="I54" i="44"/>
  <c r="H54" i="44"/>
  <c r="G54" i="44"/>
  <c r="F54" i="44"/>
  <c r="E54" i="44"/>
  <c r="D54" i="44"/>
  <c r="C54" i="44"/>
  <c r="B54" i="44"/>
  <c r="AA53" i="44"/>
  <c r="Z53" i="44"/>
  <c r="Y53" i="44"/>
  <c r="X53" i="44"/>
  <c r="W53" i="44"/>
  <c r="V53" i="44"/>
  <c r="U53" i="44"/>
  <c r="T53" i="44"/>
  <c r="S53" i="44"/>
  <c r="R53" i="44"/>
  <c r="Q53" i="44"/>
  <c r="P53" i="44"/>
  <c r="O53" i="44"/>
  <c r="N53" i="44"/>
  <c r="M53" i="44"/>
  <c r="L53" i="44"/>
  <c r="K53" i="44"/>
  <c r="J53" i="44"/>
  <c r="I53" i="44"/>
  <c r="H53" i="44"/>
  <c r="G53" i="44"/>
  <c r="F53" i="44"/>
  <c r="E53" i="44"/>
  <c r="D53" i="44"/>
  <c r="C53" i="44"/>
  <c r="B53" i="44"/>
  <c r="AA52" i="44"/>
  <c r="Z52" i="44"/>
  <c r="Y52" i="44"/>
  <c r="X52" i="44"/>
  <c r="W52" i="44"/>
  <c r="V52" i="44"/>
  <c r="U52" i="44"/>
  <c r="T52" i="44"/>
  <c r="S52" i="44"/>
  <c r="R52" i="44"/>
  <c r="Q52" i="44"/>
  <c r="P52" i="44"/>
  <c r="O52" i="44"/>
  <c r="N52" i="44"/>
  <c r="M52" i="44"/>
  <c r="L52" i="44"/>
  <c r="K52" i="44"/>
  <c r="J52" i="44"/>
  <c r="I52" i="44"/>
  <c r="H52" i="44"/>
  <c r="G52" i="44"/>
  <c r="F52" i="44"/>
  <c r="E52" i="44"/>
  <c r="D52" i="44"/>
  <c r="C52" i="44"/>
  <c r="B52" i="44"/>
  <c r="AA51" i="44"/>
  <c r="Z51" i="44"/>
  <c r="Y51" i="44"/>
  <c r="X51" i="44"/>
  <c r="W51" i="44"/>
  <c r="V51" i="44"/>
  <c r="U51" i="44"/>
  <c r="T51" i="44"/>
  <c r="S51" i="44"/>
  <c r="R51" i="44"/>
  <c r="Q51" i="44"/>
  <c r="P51" i="44"/>
  <c r="O51" i="44"/>
  <c r="N51" i="44"/>
  <c r="M51" i="44"/>
  <c r="L51" i="44"/>
  <c r="K51" i="44"/>
  <c r="J51" i="44"/>
  <c r="I51" i="44"/>
  <c r="H51" i="44"/>
  <c r="G51" i="44"/>
  <c r="F51" i="44"/>
  <c r="E51" i="44"/>
  <c r="D51" i="44"/>
  <c r="C51" i="44"/>
  <c r="B51" i="44"/>
  <c r="AA50" i="44"/>
  <c r="Z50" i="44"/>
  <c r="Y50" i="44"/>
  <c r="X50" i="44"/>
  <c r="W50" i="44"/>
  <c r="V50" i="44"/>
  <c r="U50" i="44"/>
  <c r="T50" i="44"/>
  <c r="S50" i="44"/>
  <c r="R50" i="44"/>
  <c r="Q50" i="44"/>
  <c r="P50" i="44"/>
  <c r="O50" i="44"/>
  <c r="N50" i="44"/>
  <c r="M50" i="44"/>
  <c r="L50" i="44"/>
  <c r="K50" i="44"/>
  <c r="J50" i="44"/>
  <c r="I50" i="44"/>
  <c r="H50" i="44"/>
  <c r="G50" i="44"/>
  <c r="F50" i="44"/>
  <c r="E50" i="44"/>
  <c r="D50" i="44"/>
  <c r="C50" i="44"/>
  <c r="B50" i="44"/>
  <c r="AA49" i="44"/>
  <c r="Z49" i="44"/>
  <c r="Y49" i="44"/>
  <c r="X49" i="44"/>
  <c r="W49" i="44"/>
  <c r="V49" i="44"/>
  <c r="U49" i="44"/>
  <c r="T49" i="44"/>
  <c r="S49" i="44"/>
  <c r="R49" i="44"/>
  <c r="Q49" i="44"/>
  <c r="P49" i="44"/>
  <c r="O49" i="44"/>
  <c r="N49" i="44"/>
  <c r="M49" i="44"/>
  <c r="L49" i="44"/>
  <c r="K49" i="44"/>
  <c r="J49" i="44"/>
  <c r="I49" i="44"/>
  <c r="H49" i="44"/>
  <c r="G49" i="44"/>
  <c r="F49" i="44"/>
  <c r="E49" i="44"/>
  <c r="D49" i="44"/>
  <c r="C49" i="44"/>
  <c r="B49" i="44"/>
  <c r="AA48" i="44"/>
  <c r="Z48" i="44"/>
  <c r="Y48" i="44"/>
  <c r="X48" i="44"/>
  <c r="W48" i="44"/>
  <c r="V48" i="44"/>
  <c r="U48" i="44"/>
  <c r="T48" i="44"/>
  <c r="S48" i="44"/>
  <c r="R48" i="44"/>
  <c r="Q48" i="44"/>
  <c r="P48" i="44"/>
  <c r="O48" i="44"/>
  <c r="N48" i="44"/>
  <c r="M48" i="44"/>
  <c r="L48" i="44"/>
  <c r="K48" i="44"/>
  <c r="J48" i="44"/>
  <c r="I48" i="44"/>
  <c r="H48" i="44"/>
  <c r="G48" i="44"/>
  <c r="F48" i="44"/>
  <c r="E48" i="44"/>
  <c r="D48" i="44"/>
  <c r="C48" i="44"/>
  <c r="B48" i="44"/>
  <c r="AA47" i="44"/>
  <c r="Z47" i="44"/>
  <c r="Y47" i="44"/>
  <c r="X47" i="44"/>
  <c r="W47" i="44"/>
  <c r="V47" i="44"/>
  <c r="U47" i="44"/>
  <c r="T47" i="44"/>
  <c r="S47" i="44"/>
  <c r="R47" i="44"/>
  <c r="Q47" i="44"/>
  <c r="P47" i="44"/>
  <c r="O47" i="44"/>
  <c r="N47" i="44"/>
  <c r="M47" i="44"/>
  <c r="L47" i="44"/>
  <c r="K47" i="44"/>
  <c r="J47" i="44"/>
  <c r="I47" i="44"/>
  <c r="H47" i="44"/>
  <c r="G47" i="44"/>
  <c r="F47" i="44"/>
  <c r="E47" i="44"/>
  <c r="D47" i="44"/>
  <c r="C47" i="44"/>
  <c r="B47" i="44"/>
  <c r="AA46" i="44"/>
  <c r="Z46" i="44"/>
  <c r="Y46" i="44"/>
  <c r="X46" i="44"/>
  <c r="W46" i="44"/>
  <c r="V46" i="44"/>
  <c r="U46" i="44"/>
  <c r="T46" i="44"/>
  <c r="S46" i="44"/>
  <c r="R46" i="44"/>
  <c r="Q46" i="44"/>
  <c r="P46" i="44"/>
  <c r="O46" i="44"/>
  <c r="N46" i="44"/>
  <c r="M46" i="44"/>
  <c r="L46" i="44"/>
  <c r="K46" i="44"/>
  <c r="J46" i="44"/>
  <c r="I46" i="44"/>
  <c r="H46" i="44"/>
  <c r="G46" i="44"/>
  <c r="F46" i="44"/>
  <c r="E46" i="44"/>
  <c r="D46" i="44"/>
  <c r="C46" i="44"/>
  <c r="B46" i="44"/>
  <c r="AA45" i="44"/>
  <c r="Z45" i="44"/>
  <c r="Y45" i="44"/>
  <c r="X45" i="44"/>
  <c r="W45" i="44"/>
  <c r="V45" i="44"/>
  <c r="U45" i="44"/>
  <c r="T45" i="44"/>
  <c r="S45" i="44"/>
  <c r="R45" i="44"/>
  <c r="Q45" i="44"/>
  <c r="P45" i="44"/>
  <c r="O45" i="44"/>
  <c r="N45" i="44"/>
  <c r="M45" i="44"/>
  <c r="L45" i="44"/>
  <c r="K45" i="44"/>
  <c r="J45" i="44"/>
  <c r="I45" i="44"/>
  <c r="H45" i="44"/>
  <c r="G45" i="44"/>
  <c r="F45" i="44"/>
  <c r="E45" i="44"/>
  <c r="D45" i="44"/>
  <c r="C45" i="44"/>
  <c r="B45" i="44"/>
  <c r="AA44" i="44"/>
  <c r="Z44" i="44"/>
  <c r="Y44" i="44"/>
  <c r="X44" i="44"/>
  <c r="W44" i="44"/>
  <c r="V44" i="44"/>
  <c r="U44" i="44"/>
  <c r="T44" i="44"/>
  <c r="S44" i="44"/>
  <c r="R44" i="44"/>
  <c r="Q44" i="44"/>
  <c r="P44" i="44"/>
  <c r="O44" i="44"/>
  <c r="N44" i="44"/>
  <c r="M44" i="44"/>
  <c r="L44" i="44"/>
  <c r="K44" i="44"/>
  <c r="J44" i="44"/>
  <c r="I44" i="44"/>
  <c r="H44" i="44"/>
  <c r="G44" i="44"/>
  <c r="F44" i="44"/>
  <c r="E44" i="44"/>
  <c r="D44" i="44"/>
  <c r="C44" i="44"/>
  <c r="B44" i="44"/>
  <c r="AA43" i="44"/>
  <c r="Z43" i="44"/>
  <c r="Y43" i="44"/>
  <c r="X43" i="44"/>
  <c r="W43" i="44"/>
  <c r="V43" i="44"/>
  <c r="U43" i="44"/>
  <c r="T43" i="44"/>
  <c r="S43" i="44"/>
  <c r="R43" i="44"/>
  <c r="Q43" i="44"/>
  <c r="P43" i="44"/>
  <c r="O43" i="44"/>
  <c r="N43" i="44"/>
  <c r="M43" i="44"/>
  <c r="L43" i="44"/>
  <c r="K43" i="44"/>
  <c r="J43" i="44"/>
  <c r="I43" i="44"/>
  <c r="H43" i="44"/>
  <c r="G43" i="44"/>
  <c r="F43" i="44"/>
  <c r="E43" i="44"/>
  <c r="D43" i="44"/>
  <c r="C43" i="44"/>
  <c r="B43" i="44"/>
  <c r="AA42" i="44"/>
  <c r="Z42" i="44"/>
  <c r="Y42" i="44"/>
  <c r="X42" i="44"/>
  <c r="W42" i="44"/>
  <c r="V42" i="44"/>
  <c r="U42" i="44"/>
  <c r="T42" i="44"/>
  <c r="S42" i="44"/>
  <c r="R42" i="44"/>
  <c r="Q42" i="44"/>
  <c r="P42" i="44"/>
  <c r="O42" i="44"/>
  <c r="N42" i="44"/>
  <c r="M42" i="44"/>
  <c r="L42" i="44"/>
  <c r="K42" i="44"/>
  <c r="J42" i="44"/>
  <c r="I42" i="44"/>
  <c r="H42" i="44"/>
  <c r="G42" i="44"/>
  <c r="F42" i="44"/>
  <c r="E42" i="44"/>
  <c r="D42" i="44"/>
  <c r="C42" i="44"/>
  <c r="B42" i="44"/>
  <c r="AA41" i="44"/>
  <c r="Z41" i="44"/>
  <c r="Y41" i="44"/>
  <c r="X41" i="44"/>
  <c r="W41" i="44"/>
  <c r="V41" i="44"/>
  <c r="U41" i="44"/>
  <c r="T41" i="44"/>
  <c r="S41" i="44"/>
  <c r="R41" i="44"/>
  <c r="Q41" i="44"/>
  <c r="P41" i="44"/>
  <c r="O41" i="44"/>
  <c r="N41" i="44"/>
  <c r="M41" i="44"/>
  <c r="L41" i="44"/>
  <c r="K41" i="44"/>
  <c r="J41" i="44"/>
  <c r="I41" i="44"/>
  <c r="H41" i="44"/>
  <c r="G41" i="44"/>
  <c r="F41" i="44"/>
  <c r="E41" i="44"/>
  <c r="D41" i="44"/>
  <c r="C41" i="44"/>
  <c r="B41" i="44"/>
  <c r="AA40" i="44"/>
  <c r="Z40" i="44"/>
  <c r="Y40" i="44"/>
  <c r="X40" i="44"/>
  <c r="W40" i="44"/>
  <c r="V40" i="44"/>
  <c r="U40" i="44"/>
  <c r="T40" i="44"/>
  <c r="S40" i="44"/>
  <c r="R40" i="44"/>
  <c r="Q40" i="44"/>
  <c r="P40" i="44"/>
  <c r="O40" i="44"/>
  <c r="N40" i="44"/>
  <c r="M40" i="44"/>
  <c r="L40" i="44"/>
  <c r="K40" i="44"/>
  <c r="J40" i="44"/>
  <c r="I40" i="44"/>
  <c r="H40" i="44"/>
  <c r="G40" i="44"/>
  <c r="F40" i="44"/>
  <c r="E40" i="44"/>
  <c r="D40" i="44"/>
  <c r="C40" i="44"/>
  <c r="B40" i="44"/>
  <c r="AC35" i="44"/>
  <c r="AB35" i="44"/>
  <c r="AA35" i="44"/>
  <c r="Z35" i="44"/>
  <c r="Y35" i="44"/>
  <c r="X35" i="44"/>
  <c r="W35" i="44"/>
  <c r="V35" i="44"/>
  <c r="U35" i="44"/>
  <c r="T35" i="44"/>
  <c r="S35" i="44"/>
  <c r="R35" i="44"/>
  <c r="Q35" i="44"/>
  <c r="P35" i="44"/>
  <c r="O35" i="44"/>
  <c r="N35" i="44"/>
  <c r="M35" i="44"/>
  <c r="L35" i="44"/>
  <c r="K35" i="44"/>
  <c r="J35" i="44"/>
  <c r="I35" i="44"/>
  <c r="H35" i="44"/>
  <c r="G35" i="44"/>
  <c r="F35" i="44"/>
  <c r="E35" i="44"/>
  <c r="D35" i="44"/>
  <c r="C35" i="44"/>
  <c r="B35" i="44"/>
  <c r="AC34" i="44"/>
  <c r="AB34" i="44"/>
  <c r="AA34" i="44"/>
  <c r="Z34" i="44"/>
  <c r="Y34" i="44"/>
  <c r="X34" i="44"/>
  <c r="W34" i="44"/>
  <c r="V34" i="44"/>
  <c r="U34" i="44"/>
  <c r="T34" i="44"/>
  <c r="S34" i="44"/>
  <c r="R34" i="44"/>
  <c r="Q34" i="44"/>
  <c r="P34" i="44"/>
  <c r="O34" i="44"/>
  <c r="N34" i="44"/>
  <c r="M34" i="44"/>
  <c r="L34" i="44"/>
  <c r="K34" i="44"/>
  <c r="J34" i="44"/>
  <c r="I34" i="44"/>
  <c r="H34" i="44"/>
  <c r="G34" i="44"/>
  <c r="F34" i="44"/>
  <c r="E34" i="44"/>
  <c r="D34" i="44"/>
  <c r="C34" i="44"/>
  <c r="B34"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33" i="44"/>
  <c r="B33" i="44"/>
  <c r="AC32" i="44"/>
  <c r="AB32" i="44"/>
  <c r="AA32" i="44"/>
  <c r="Z32" i="44"/>
  <c r="Y32" i="44"/>
  <c r="X32" i="44"/>
  <c r="W32" i="44"/>
  <c r="V32" i="44"/>
  <c r="U32" i="44"/>
  <c r="T32" i="44"/>
  <c r="S32" i="44"/>
  <c r="R32" i="44"/>
  <c r="Q32" i="44"/>
  <c r="P32" i="44"/>
  <c r="O32" i="44"/>
  <c r="N32" i="44"/>
  <c r="M32" i="44"/>
  <c r="L32" i="44"/>
  <c r="K32" i="44"/>
  <c r="J32" i="44"/>
  <c r="I32" i="44"/>
  <c r="H32" i="44"/>
  <c r="G32" i="44"/>
  <c r="F32" i="44"/>
  <c r="E32" i="44"/>
  <c r="D32" i="44"/>
  <c r="C32" i="44"/>
  <c r="B32" i="44"/>
  <c r="AC31" i="44"/>
  <c r="AB31" i="44"/>
  <c r="AA31" i="44"/>
  <c r="Z31" i="44"/>
  <c r="Y31" i="44"/>
  <c r="X31" i="44"/>
  <c r="W31" i="44"/>
  <c r="V31" i="44"/>
  <c r="U31" i="44"/>
  <c r="T31" i="44"/>
  <c r="S31" i="44"/>
  <c r="R31" i="44"/>
  <c r="Q31" i="44"/>
  <c r="P31" i="44"/>
  <c r="O31" i="44"/>
  <c r="N31" i="44"/>
  <c r="M31" i="44"/>
  <c r="L31" i="44"/>
  <c r="K31" i="44"/>
  <c r="J31" i="44"/>
  <c r="I31" i="44"/>
  <c r="H31" i="44"/>
  <c r="G31" i="44"/>
  <c r="F31" i="44"/>
  <c r="E31" i="44"/>
  <c r="D31" i="44"/>
  <c r="C31" i="44"/>
  <c r="B31" i="44"/>
  <c r="AC30" i="44"/>
  <c r="AB30" i="44"/>
  <c r="AA30" i="44"/>
  <c r="Z30" i="44"/>
  <c r="Y30" i="44"/>
  <c r="X30" i="44"/>
  <c r="W30" i="44"/>
  <c r="V30" i="44"/>
  <c r="U30" i="44"/>
  <c r="T30" i="44"/>
  <c r="S30" i="44"/>
  <c r="R30" i="44"/>
  <c r="Q30" i="44"/>
  <c r="P30" i="44"/>
  <c r="O30" i="44"/>
  <c r="N30" i="44"/>
  <c r="M30" i="44"/>
  <c r="L30" i="44"/>
  <c r="K30" i="44"/>
  <c r="J30" i="44"/>
  <c r="I30" i="44"/>
  <c r="H30" i="44"/>
  <c r="G30" i="44"/>
  <c r="F30" i="44"/>
  <c r="E30" i="44"/>
  <c r="D30" i="44"/>
  <c r="C30" i="44"/>
  <c r="B30"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9" i="44"/>
  <c r="C29" i="44"/>
  <c r="B29"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28" i="44"/>
  <c r="AC27" i="44"/>
  <c r="AB27" i="44"/>
  <c r="AA27" i="44"/>
  <c r="Z27" i="44"/>
  <c r="Y27" i="44"/>
  <c r="X27" i="44"/>
  <c r="W27" i="44"/>
  <c r="V27" i="44"/>
  <c r="U27" i="44"/>
  <c r="T27" i="44"/>
  <c r="S27" i="44"/>
  <c r="R27" i="44"/>
  <c r="Q27" i="44"/>
  <c r="P27" i="44"/>
  <c r="O27" i="44"/>
  <c r="N27" i="44"/>
  <c r="M27" i="44"/>
  <c r="L27" i="44"/>
  <c r="K27" i="44"/>
  <c r="J27" i="44"/>
  <c r="I27" i="44"/>
  <c r="H27" i="44"/>
  <c r="G27" i="44"/>
  <c r="F27" i="44"/>
  <c r="E27" i="44"/>
  <c r="D27" i="44"/>
  <c r="C27" i="44"/>
  <c r="B27" i="44"/>
  <c r="AC26" i="44"/>
  <c r="AB26" i="44"/>
  <c r="AA26" i="44"/>
  <c r="Z26" i="44"/>
  <c r="Y26" i="44"/>
  <c r="X26" i="44"/>
  <c r="W26" i="44"/>
  <c r="V26" i="44"/>
  <c r="U26" i="44"/>
  <c r="T26" i="44"/>
  <c r="S26" i="44"/>
  <c r="R26" i="44"/>
  <c r="Q26" i="44"/>
  <c r="P26" i="44"/>
  <c r="O26" i="44"/>
  <c r="N26" i="44"/>
  <c r="M26" i="44"/>
  <c r="L26" i="44"/>
  <c r="K26" i="44"/>
  <c r="J26" i="44"/>
  <c r="I26" i="44"/>
  <c r="H26" i="44"/>
  <c r="G26" i="44"/>
  <c r="F26" i="44"/>
  <c r="E26" i="44"/>
  <c r="D26" i="44"/>
  <c r="C26" i="44"/>
  <c r="B26" i="44"/>
  <c r="AC25" i="44"/>
  <c r="AB25" i="44"/>
  <c r="AA25" i="44"/>
  <c r="Z25" i="44"/>
  <c r="Y25" i="44"/>
  <c r="X25" i="44"/>
  <c r="W25" i="44"/>
  <c r="V25" i="44"/>
  <c r="U25" i="44"/>
  <c r="T25" i="44"/>
  <c r="S25" i="44"/>
  <c r="R25" i="44"/>
  <c r="Q25" i="44"/>
  <c r="P25" i="44"/>
  <c r="O25" i="44"/>
  <c r="N25" i="44"/>
  <c r="M25" i="44"/>
  <c r="L25" i="44"/>
  <c r="K25" i="44"/>
  <c r="J25" i="44"/>
  <c r="I25" i="44"/>
  <c r="H25" i="44"/>
  <c r="G25" i="44"/>
  <c r="F25" i="44"/>
  <c r="E25" i="44"/>
  <c r="D25" i="44"/>
  <c r="C25" i="44"/>
  <c r="B25" i="44"/>
  <c r="AC24" i="44"/>
  <c r="AB24" i="44"/>
  <c r="AA24" i="44"/>
  <c r="Z24" i="44"/>
  <c r="Y24" i="44"/>
  <c r="X24" i="44"/>
  <c r="W24" i="44"/>
  <c r="V24" i="44"/>
  <c r="U24" i="44"/>
  <c r="T24" i="44"/>
  <c r="S24" i="44"/>
  <c r="R24" i="44"/>
  <c r="Q24" i="44"/>
  <c r="P24" i="44"/>
  <c r="O24" i="44"/>
  <c r="N24" i="44"/>
  <c r="M24" i="44"/>
  <c r="L24" i="44"/>
  <c r="K24" i="44"/>
  <c r="J24" i="44"/>
  <c r="I24" i="44"/>
  <c r="H24" i="44"/>
  <c r="G24" i="44"/>
  <c r="F24" i="44"/>
  <c r="E24" i="44"/>
  <c r="D24" i="44"/>
  <c r="C24" i="44"/>
  <c r="B24"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D23" i="44"/>
  <c r="C23" i="44"/>
  <c r="B23" i="44"/>
  <c r="AC22" i="44"/>
  <c r="AB22" i="44"/>
  <c r="AA22" i="44"/>
  <c r="Z22" i="44"/>
  <c r="Y22" i="44"/>
  <c r="X22" i="44"/>
  <c r="W22" i="44"/>
  <c r="V22" i="44"/>
  <c r="U22" i="44"/>
  <c r="T22" i="44"/>
  <c r="S22" i="44"/>
  <c r="R22" i="44"/>
  <c r="Q22" i="44"/>
  <c r="P22" i="44"/>
  <c r="O22" i="44"/>
  <c r="N22" i="44"/>
  <c r="M22" i="44"/>
  <c r="L22" i="44"/>
  <c r="K22" i="44"/>
  <c r="J22" i="44"/>
  <c r="I22" i="44"/>
  <c r="H22" i="44"/>
  <c r="G22" i="44"/>
  <c r="F22" i="44"/>
  <c r="E22" i="44"/>
  <c r="D22" i="44"/>
  <c r="C22" i="44"/>
  <c r="B22" i="44"/>
  <c r="AC21" i="44"/>
  <c r="AB21" i="44"/>
  <c r="AA21" i="44"/>
  <c r="Z21" i="44"/>
  <c r="Y21" i="44"/>
  <c r="X21" i="44"/>
  <c r="W21" i="44"/>
  <c r="V21" i="44"/>
  <c r="U21" i="44"/>
  <c r="T21" i="44"/>
  <c r="S21" i="44"/>
  <c r="R21" i="44"/>
  <c r="Q21" i="44"/>
  <c r="P21" i="44"/>
  <c r="O21" i="44"/>
  <c r="N21" i="44"/>
  <c r="M21" i="44"/>
  <c r="L21" i="44"/>
  <c r="K21" i="44"/>
  <c r="J21" i="44"/>
  <c r="I21" i="44"/>
  <c r="H21" i="44"/>
  <c r="G21" i="44"/>
  <c r="F21" i="44"/>
  <c r="E21" i="44"/>
  <c r="D21" i="44"/>
  <c r="C21" i="44"/>
  <c r="B21" i="44"/>
  <c r="AC20" i="44"/>
  <c r="AB20" i="44"/>
  <c r="AA20" i="44"/>
  <c r="Z20" i="44"/>
  <c r="Y20" i="44"/>
  <c r="X20" i="44"/>
  <c r="W20" i="44"/>
  <c r="V20" i="44"/>
  <c r="U20" i="44"/>
  <c r="T20" i="44"/>
  <c r="S20" i="44"/>
  <c r="R20" i="44"/>
  <c r="Q20" i="44"/>
  <c r="P20" i="44"/>
  <c r="O20" i="44"/>
  <c r="N20" i="44"/>
  <c r="M20" i="44"/>
  <c r="L20" i="44"/>
  <c r="K20" i="44"/>
  <c r="J20" i="44"/>
  <c r="I20" i="44"/>
  <c r="H20" i="44"/>
  <c r="G20" i="44"/>
  <c r="F20" i="44"/>
  <c r="E20" i="44"/>
  <c r="D20" i="44"/>
  <c r="C20" i="44"/>
  <c r="B20"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C19" i="44"/>
  <c r="B19" i="44"/>
  <c r="AC18" i="44"/>
  <c r="AB18" i="44"/>
  <c r="AA18" i="44"/>
  <c r="Z18" i="44"/>
  <c r="Y18" i="44"/>
  <c r="X18" i="44"/>
  <c r="W18" i="44"/>
  <c r="V18" i="44"/>
  <c r="U18" i="44"/>
  <c r="T18" i="44"/>
  <c r="S18" i="44"/>
  <c r="R18" i="44"/>
  <c r="Q18" i="44"/>
  <c r="P18" i="44"/>
  <c r="O18" i="44"/>
  <c r="N18" i="44"/>
  <c r="M18" i="44"/>
  <c r="L18" i="44"/>
  <c r="K18" i="44"/>
  <c r="J18" i="44"/>
  <c r="I18" i="44"/>
  <c r="H18" i="44"/>
  <c r="G18" i="44"/>
  <c r="F18" i="44"/>
  <c r="E18" i="44"/>
  <c r="D18" i="44"/>
  <c r="C18" i="44"/>
  <c r="B18"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D17" i="44"/>
  <c r="C17" i="44"/>
  <c r="B17" i="44"/>
  <c r="AC16" i="44"/>
  <c r="AB16" i="44"/>
  <c r="AA16" i="44"/>
  <c r="Z16" i="44"/>
  <c r="Y16" i="44"/>
  <c r="X16" i="44"/>
  <c r="W16" i="44"/>
  <c r="V16" i="44"/>
  <c r="U16" i="44"/>
  <c r="T16" i="44"/>
  <c r="S16" i="44"/>
  <c r="R16" i="44"/>
  <c r="Q16" i="44"/>
  <c r="P16" i="44"/>
  <c r="O16" i="44"/>
  <c r="N16" i="44"/>
  <c r="M16" i="44"/>
  <c r="L16" i="44"/>
  <c r="K16" i="44"/>
  <c r="J16" i="44"/>
  <c r="I16" i="44"/>
  <c r="H16" i="44"/>
  <c r="G16" i="44"/>
  <c r="F16" i="44"/>
  <c r="E16" i="44"/>
  <c r="D16" i="44"/>
  <c r="C16" i="44"/>
  <c r="B16" i="44"/>
  <c r="AC15" i="44"/>
  <c r="AB15" i="44"/>
  <c r="AA15" i="44"/>
  <c r="Z15" i="44"/>
  <c r="Y15" i="44"/>
  <c r="X15" i="44"/>
  <c r="W15" i="44"/>
  <c r="V15" i="44"/>
  <c r="U15" i="44"/>
  <c r="T15" i="44"/>
  <c r="S15" i="44"/>
  <c r="R15" i="44"/>
  <c r="Q15" i="44"/>
  <c r="P15" i="44"/>
  <c r="O15" i="44"/>
  <c r="N15" i="44"/>
  <c r="M15" i="44"/>
  <c r="L15" i="44"/>
  <c r="K15" i="44"/>
  <c r="J15" i="44"/>
  <c r="I15" i="44"/>
  <c r="H15" i="44"/>
  <c r="G15" i="44"/>
  <c r="F15" i="44"/>
  <c r="E15" i="44"/>
  <c r="D15" i="44"/>
  <c r="C15" i="44"/>
  <c r="B15" i="44"/>
  <c r="AC14" i="44"/>
  <c r="AB14" i="44"/>
  <c r="AA14" i="44"/>
  <c r="Z14" i="44"/>
  <c r="Y14" i="44"/>
  <c r="X14" i="44"/>
  <c r="W14" i="44"/>
  <c r="V14" i="44"/>
  <c r="U14" i="44"/>
  <c r="T14" i="44"/>
  <c r="S14" i="44"/>
  <c r="R14" i="44"/>
  <c r="Q14" i="44"/>
  <c r="P14" i="44"/>
  <c r="O14" i="44"/>
  <c r="N14" i="44"/>
  <c r="M14" i="44"/>
  <c r="L14" i="44"/>
  <c r="K14" i="44"/>
  <c r="J14" i="44"/>
  <c r="I14" i="44"/>
  <c r="H14" i="44"/>
  <c r="G14" i="44"/>
  <c r="F14" i="44"/>
  <c r="E14" i="44"/>
  <c r="D14" i="44"/>
  <c r="C14" i="44"/>
  <c r="B14" i="44"/>
  <c r="AC13" i="44"/>
  <c r="AB13" i="44"/>
  <c r="AA13" i="44"/>
  <c r="Z13" i="44"/>
  <c r="Y13" i="44"/>
  <c r="X13" i="44"/>
  <c r="W13" i="44"/>
  <c r="V13" i="44"/>
  <c r="U13" i="44"/>
  <c r="T13" i="44"/>
  <c r="S13" i="44"/>
  <c r="R13" i="44"/>
  <c r="Q13" i="44"/>
  <c r="P13" i="44"/>
  <c r="O13" i="44"/>
  <c r="N13" i="44"/>
  <c r="M13" i="44"/>
  <c r="L13" i="44"/>
  <c r="K13" i="44"/>
  <c r="J13" i="44"/>
  <c r="I13" i="44"/>
  <c r="H13" i="44"/>
  <c r="G13" i="44"/>
  <c r="F13" i="44"/>
  <c r="E13" i="44"/>
  <c r="D13" i="44"/>
  <c r="C13" i="44"/>
  <c r="B13" i="44"/>
  <c r="AC12" i="44"/>
  <c r="AB12" i="44"/>
  <c r="AA12" i="44"/>
  <c r="Z12" i="44"/>
  <c r="Y12" i="44"/>
  <c r="X12" i="44"/>
  <c r="W12" i="44"/>
  <c r="V12" i="44"/>
  <c r="U12" i="44"/>
  <c r="T12" i="44"/>
  <c r="S12" i="44"/>
  <c r="R12" i="44"/>
  <c r="Q12" i="44"/>
  <c r="P12" i="44"/>
  <c r="O12" i="44"/>
  <c r="N12" i="44"/>
  <c r="M12" i="44"/>
  <c r="L12" i="44"/>
  <c r="K12" i="44"/>
  <c r="J12" i="44"/>
  <c r="I12" i="44"/>
  <c r="H12" i="44"/>
  <c r="G12" i="44"/>
  <c r="F12" i="44"/>
  <c r="E12" i="44"/>
  <c r="D12" i="44"/>
  <c r="C12" i="44"/>
  <c r="B12" i="44"/>
  <c r="AC11" i="44"/>
  <c r="AB11" i="44"/>
  <c r="AA11" i="44"/>
  <c r="Z11" i="44"/>
  <c r="Y11" i="44"/>
  <c r="X11" i="44"/>
  <c r="W11" i="44"/>
  <c r="V11" i="44"/>
  <c r="U11" i="44"/>
  <c r="T11" i="44"/>
  <c r="S11" i="44"/>
  <c r="R11" i="44"/>
  <c r="Q11" i="44"/>
  <c r="P11" i="44"/>
  <c r="O11" i="44"/>
  <c r="N11" i="44"/>
  <c r="M11" i="44"/>
  <c r="L11" i="44"/>
  <c r="K11" i="44"/>
  <c r="J11" i="44"/>
  <c r="I11" i="44"/>
  <c r="H11" i="44"/>
  <c r="G11" i="44"/>
  <c r="F11" i="44"/>
  <c r="E11" i="44"/>
  <c r="D11" i="44"/>
  <c r="C11" i="44"/>
  <c r="B11" i="44"/>
  <c r="AC10" i="44"/>
  <c r="AB10" i="44"/>
  <c r="AA10" i="44"/>
  <c r="Z10" i="44"/>
  <c r="Y10" i="44"/>
  <c r="X10" i="44"/>
  <c r="W10" i="44"/>
  <c r="V10" i="44"/>
  <c r="U10" i="44"/>
  <c r="T10" i="44"/>
  <c r="S10" i="44"/>
  <c r="R10" i="44"/>
  <c r="Q10" i="44"/>
  <c r="P10" i="44"/>
  <c r="O10" i="44"/>
  <c r="N10" i="44"/>
  <c r="M10" i="44"/>
  <c r="L10" i="44"/>
  <c r="K10" i="44"/>
  <c r="J10" i="44"/>
  <c r="I10" i="44"/>
  <c r="H10" i="44"/>
  <c r="G10" i="44"/>
  <c r="F10" i="44"/>
  <c r="E10" i="44"/>
  <c r="D10" i="44"/>
  <c r="C10" i="44"/>
  <c r="B10" i="44"/>
  <c r="AC9" i="44"/>
  <c r="AB9" i="44"/>
  <c r="AA9" i="44"/>
  <c r="Z9" i="44"/>
  <c r="Y9" i="44"/>
  <c r="X9" i="44"/>
  <c r="W9" i="44"/>
  <c r="V9" i="44"/>
  <c r="U9" i="44"/>
  <c r="T9" i="44"/>
  <c r="S9" i="44"/>
  <c r="R9" i="44"/>
  <c r="Q9" i="44"/>
  <c r="P9" i="44"/>
  <c r="O9" i="44"/>
  <c r="N9" i="44"/>
  <c r="M9" i="44"/>
  <c r="L9" i="44"/>
  <c r="K9" i="44"/>
  <c r="J9" i="44"/>
  <c r="I9" i="44"/>
  <c r="H9" i="44"/>
  <c r="G9" i="44"/>
  <c r="F9" i="44"/>
  <c r="E9" i="44"/>
  <c r="D9" i="44"/>
  <c r="C9" i="44"/>
  <c r="B9" i="44"/>
  <c r="AC8" i="44"/>
  <c r="AB8" i="44"/>
  <c r="AA8" i="44"/>
  <c r="Z8" i="44"/>
  <c r="Y8" i="44"/>
  <c r="X8" i="44"/>
  <c r="W8" i="44"/>
  <c r="V8" i="44"/>
  <c r="U8" i="44"/>
  <c r="T8" i="44"/>
  <c r="S8" i="44"/>
  <c r="R8" i="44"/>
  <c r="Q8" i="44"/>
  <c r="P8" i="44"/>
  <c r="O8" i="44"/>
  <c r="N8" i="44"/>
  <c r="M8" i="44"/>
  <c r="L8" i="44"/>
  <c r="K8" i="44"/>
  <c r="J8" i="44"/>
  <c r="I8" i="44"/>
  <c r="H8" i="44"/>
  <c r="G8" i="44"/>
  <c r="F8" i="44"/>
  <c r="E8" i="44"/>
  <c r="D8" i="44"/>
  <c r="C8" i="44"/>
  <c r="B8"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B7" i="44"/>
  <c r="AC6" i="44"/>
  <c r="AB6" i="44"/>
  <c r="AA6" i="44"/>
  <c r="Z6" i="44"/>
  <c r="Y6" i="44"/>
  <c r="X6" i="44"/>
  <c r="W6" i="44"/>
  <c r="V6" i="44"/>
  <c r="U6" i="44"/>
  <c r="T6" i="44"/>
  <c r="S6" i="44"/>
  <c r="R6" i="44"/>
  <c r="Q6" i="44"/>
  <c r="P6" i="44"/>
  <c r="O6" i="44"/>
  <c r="N6" i="44"/>
  <c r="M6" i="44"/>
  <c r="L6" i="44"/>
  <c r="K6" i="44"/>
  <c r="J6" i="44"/>
  <c r="I6" i="44"/>
  <c r="H6" i="44"/>
  <c r="G6" i="44"/>
  <c r="F6" i="44"/>
  <c r="E6" i="44"/>
  <c r="D6" i="44"/>
  <c r="C6" i="44"/>
  <c r="B6" i="44"/>
  <c r="AA69" i="40"/>
  <c r="Z69" i="40"/>
  <c r="Y69" i="40"/>
  <c r="X69" i="40"/>
  <c r="W69" i="40"/>
  <c r="V69" i="40"/>
  <c r="U69" i="40"/>
  <c r="T69" i="40"/>
  <c r="S69" i="40"/>
  <c r="R69" i="40"/>
  <c r="Q69" i="40"/>
  <c r="P69" i="40"/>
  <c r="O69" i="40"/>
  <c r="N69" i="40"/>
  <c r="M69" i="40"/>
  <c r="L69" i="40"/>
  <c r="K69" i="40"/>
  <c r="J69" i="40"/>
  <c r="I69" i="40"/>
  <c r="H69" i="40"/>
  <c r="G69" i="40"/>
  <c r="F69" i="40"/>
  <c r="E69" i="40"/>
  <c r="D69" i="40"/>
  <c r="C69" i="40"/>
  <c r="B69" i="40"/>
  <c r="AA68" i="40"/>
  <c r="Z68" i="40"/>
  <c r="Y68" i="40"/>
  <c r="X68" i="40"/>
  <c r="W68" i="40"/>
  <c r="V68" i="40"/>
  <c r="U68" i="40"/>
  <c r="T68" i="40"/>
  <c r="S68" i="40"/>
  <c r="R68" i="40"/>
  <c r="Q68" i="40"/>
  <c r="P68" i="40"/>
  <c r="O68" i="40"/>
  <c r="N68" i="40"/>
  <c r="M68" i="40"/>
  <c r="L68" i="40"/>
  <c r="K68" i="40"/>
  <c r="J68" i="40"/>
  <c r="I68" i="40"/>
  <c r="H68" i="40"/>
  <c r="G68" i="40"/>
  <c r="F68" i="40"/>
  <c r="E68" i="40"/>
  <c r="D68" i="40"/>
  <c r="C68" i="40"/>
  <c r="B68" i="40"/>
  <c r="AA67" i="40"/>
  <c r="Z67" i="40"/>
  <c r="Y67" i="40"/>
  <c r="X67" i="40"/>
  <c r="W67" i="40"/>
  <c r="V67" i="40"/>
  <c r="U67" i="40"/>
  <c r="T67" i="40"/>
  <c r="S67" i="40"/>
  <c r="R67" i="40"/>
  <c r="Q67" i="40"/>
  <c r="P67" i="40"/>
  <c r="O67" i="40"/>
  <c r="N67" i="40"/>
  <c r="M67" i="40"/>
  <c r="L67" i="40"/>
  <c r="K67" i="40"/>
  <c r="J67" i="40"/>
  <c r="I67" i="40"/>
  <c r="H67" i="40"/>
  <c r="G67" i="40"/>
  <c r="F67" i="40"/>
  <c r="E67" i="40"/>
  <c r="D67" i="40"/>
  <c r="C67" i="40"/>
  <c r="B67" i="40"/>
  <c r="AA66" i="40"/>
  <c r="Z66" i="40"/>
  <c r="Y66" i="40"/>
  <c r="X66" i="40"/>
  <c r="W66" i="40"/>
  <c r="V66" i="40"/>
  <c r="U66" i="40"/>
  <c r="T66" i="40"/>
  <c r="S66" i="40"/>
  <c r="R66" i="40"/>
  <c r="Q66" i="40"/>
  <c r="P66" i="40"/>
  <c r="O66" i="40"/>
  <c r="N66" i="40"/>
  <c r="M66" i="40"/>
  <c r="L66" i="40"/>
  <c r="K66" i="40"/>
  <c r="J66" i="40"/>
  <c r="I66" i="40"/>
  <c r="H66" i="40"/>
  <c r="G66" i="40"/>
  <c r="F66" i="40"/>
  <c r="E66" i="40"/>
  <c r="D66" i="40"/>
  <c r="C66" i="40"/>
  <c r="B66" i="40"/>
  <c r="AA65" i="40"/>
  <c r="Z65" i="40"/>
  <c r="Y65" i="40"/>
  <c r="X65" i="40"/>
  <c r="W65" i="40"/>
  <c r="V65" i="40"/>
  <c r="U65" i="40"/>
  <c r="T65" i="40"/>
  <c r="S65" i="40"/>
  <c r="R65" i="40"/>
  <c r="Q65" i="40"/>
  <c r="P65" i="40"/>
  <c r="O65" i="40"/>
  <c r="N65" i="40"/>
  <c r="M65" i="40"/>
  <c r="L65" i="40"/>
  <c r="K65" i="40"/>
  <c r="J65" i="40"/>
  <c r="I65" i="40"/>
  <c r="H65" i="40"/>
  <c r="G65" i="40"/>
  <c r="F65" i="40"/>
  <c r="E65" i="40"/>
  <c r="D65" i="40"/>
  <c r="C65" i="40"/>
  <c r="B65" i="40"/>
  <c r="AA64" i="40"/>
  <c r="Z64" i="40"/>
  <c r="Y64" i="40"/>
  <c r="X64" i="40"/>
  <c r="W64" i="40"/>
  <c r="V64" i="40"/>
  <c r="U64" i="40"/>
  <c r="T64" i="40"/>
  <c r="S64" i="40"/>
  <c r="R64" i="40"/>
  <c r="Q64" i="40"/>
  <c r="P64" i="40"/>
  <c r="O64" i="40"/>
  <c r="N64" i="40"/>
  <c r="M64" i="40"/>
  <c r="L64" i="40"/>
  <c r="K64" i="40"/>
  <c r="J64" i="40"/>
  <c r="I64" i="40"/>
  <c r="H64" i="40"/>
  <c r="G64" i="40"/>
  <c r="F64" i="40"/>
  <c r="E64" i="40"/>
  <c r="D64" i="40"/>
  <c r="C64" i="40"/>
  <c r="B64" i="40"/>
  <c r="AA63" i="40"/>
  <c r="Z63" i="40"/>
  <c r="Y63" i="40"/>
  <c r="X63" i="40"/>
  <c r="W63" i="40"/>
  <c r="V63" i="40"/>
  <c r="U63" i="40"/>
  <c r="T63" i="40"/>
  <c r="S63" i="40"/>
  <c r="R63" i="40"/>
  <c r="Q63" i="40"/>
  <c r="P63" i="40"/>
  <c r="O63" i="40"/>
  <c r="N63" i="40"/>
  <c r="M63" i="40"/>
  <c r="L63" i="40"/>
  <c r="K63" i="40"/>
  <c r="J63" i="40"/>
  <c r="I63" i="40"/>
  <c r="H63" i="40"/>
  <c r="G63" i="40"/>
  <c r="F63" i="40"/>
  <c r="E63" i="40"/>
  <c r="D63" i="40"/>
  <c r="C63" i="40"/>
  <c r="B63" i="40"/>
  <c r="AA62" i="40"/>
  <c r="Z62" i="40"/>
  <c r="Y62" i="40"/>
  <c r="X62" i="40"/>
  <c r="W62" i="40"/>
  <c r="V62" i="40"/>
  <c r="U62" i="40"/>
  <c r="T62" i="40"/>
  <c r="S62" i="40"/>
  <c r="R62" i="40"/>
  <c r="Q62" i="40"/>
  <c r="P62" i="40"/>
  <c r="O62" i="40"/>
  <c r="N62" i="40"/>
  <c r="M62" i="40"/>
  <c r="L62" i="40"/>
  <c r="K62" i="40"/>
  <c r="J62" i="40"/>
  <c r="I62" i="40"/>
  <c r="H62" i="40"/>
  <c r="G62" i="40"/>
  <c r="F62" i="40"/>
  <c r="E62" i="40"/>
  <c r="D62" i="40"/>
  <c r="C62" i="40"/>
  <c r="B62" i="40"/>
  <c r="AA61" i="40"/>
  <c r="Z61" i="40"/>
  <c r="Y61" i="40"/>
  <c r="X61" i="40"/>
  <c r="W61" i="40"/>
  <c r="V61" i="40"/>
  <c r="U61" i="40"/>
  <c r="T61" i="40"/>
  <c r="S61" i="40"/>
  <c r="R61" i="40"/>
  <c r="Q61" i="40"/>
  <c r="P61" i="40"/>
  <c r="O61" i="40"/>
  <c r="N61" i="40"/>
  <c r="M61" i="40"/>
  <c r="L61" i="40"/>
  <c r="K61" i="40"/>
  <c r="J61" i="40"/>
  <c r="I61" i="40"/>
  <c r="H61" i="40"/>
  <c r="G61" i="40"/>
  <c r="F61" i="40"/>
  <c r="E61" i="40"/>
  <c r="D61" i="40"/>
  <c r="C61" i="40"/>
  <c r="B61" i="40"/>
  <c r="AA60" i="40"/>
  <c r="Z60" i="40"/>
  <c r="Y60" i="40"/>
  <c r="X60" i="40"/>
  <c r="W60" i="40"/>
  <c r="V60" i="40"/>
  <c r="U60" i="40"/>
  <c r="T60" i="40"/>
  <c r="S60" i="40"/>
  <c r="R60" i="40"/>
  <c r="Q60" i="40"/>
  <c r="P60" i="40"/>
  <c r="O60" i="40"/>
  <c r="N60" i="40"/>
  <c r="M60" i="40"/>
  <c r="L60" i="40"/>
  <c r="K60" i="40"/>
  <c r="J60" i="40"/>
  <c r="I60" i="40"/>
  <c r="H60" i="40"/>
  <c r="G60" i="40"/>
  <c r="F60" i="40"/>
  <c r="E60" i="40"/>
  <c r="D60" i="40"/>
  <c r="C60" i="40"/>
  <c r="B60" i="40"/>
  <c r="AA59" i="40"/>
  <c r="Z59" i="40"/>
  <c r="Y59" i="40"/>
  <c r="X59" i="40"/>
  <c r="W59" i="40"/>
  <c r="V59" i="40"/>
  <c r="U59" i="40"/>
  <c r="T59" i="40"/>
  <c r="S59" i="40"/>
  <c r="R59" i="40"/>
  <c r="Q59" i="40"/>
  <c r="P59" i="40"/>
  <c r="O59" i="40"/>
  <c r="N59" i="40"/>
  <c r="M59" i="40"/>
  <c r="L59" i="40"/>
  <c r="K59" i="40"/>
  <c r="J59" i="40"/>
  <c r="I59" i="40"/>
  <c r="H59" i="40"/>
  <c r="G59" i="40"/>
  <c r="F59" i="40"/>
  <c r="E59" i="40"/>
  <c r="D59" i="40"/>
  <c r="C59" i="40"/>
  <c r="B59" i="40"/>
  <c r="AA58" i="40"/>
  <c r="Z58" i="40"/>
  <c r="Y58" i="40"/>
  <c r="X58" i="40"/>
  <c r="W58" i="40"/>
  <c r="V58" i="40"/>
  <c r="U58" i="40"/>
  <c r="T58" i="40"/>
  <c r="S58" i="40"/>
  <c r="R58" i="40"/>
  <c r="Q58" i="40"/>
  <c r="P58" i="40"/>
  <c r="O58" i="40"/>
  <c r="N58" i="40"/>
  <c r="M58" i="40"/>
  <c r="L58" i="40"/>
  <c r="K58" i="40"/>
  <c r="J58" i="40"/>
  <c r="I58" i="40"/>
  <c r="H58" i="40"/>
  <c r="G58" i="40"/>
  <c r="F58" i="40"/>
  <c r="E58" i="40"/>
  <c r="D58" i="40"/>
  <c r="C58" i="40"/>
  <c r="B58" i="40"/>
  <c r="AA57" i="40"/>
  <c r="Z57" i="40"/>
  <c r="Y57" i="40"/>
  <c r="X57" i="40"/>
  <c r="W57" i="40"/>
  <c r="V57" i="40"/>
  <c r="U57" i="40"/>
  <c r="T57" i="40"/>
  <c r="S57" i="40"/>
  <c r="R57" i="40"/>
  <c r="Q57" i="40"/>
  <c r="P57" i="40"/>
  <c r="O57" i="40"/>
  <c r="N57" i="40"/>
  <c r="M57" i="40"/>
  <c r="L57" i="40"/>
  <c r="K57" i="40"/>
  <c r="J57" i="40"/>
  <c r="I57" i="40"/>
  <c r="H57" i="40"/>
  <c r="G57" i="40"/>
  <c r="F57" i="40"/>
  <c r="E57" i="40"/>
  <c r="D57" i="40"/>
  <c r="C57" i="40"/>
  <c r="B57" i="40"/>
  <c r="AA56" i="40"/>
  <c r="Z56" i="40"/>
  <c r="Y56" i="40"/>
  <c r="X56" i="40"/>
  <c r="W56" i="40"/>
  <c r="V56" i="40"/>
  <c r="U56" i="40"/>
  <c r="T56" i="40"/>
  <c r="S56" i="40"/>
  <c r="R56" i="40"/>
  <c r="Q56" i="40"/>
  <c r="P56" i="40"/>
  <c r="O56" i="40"/>
  <c r="N56" i="40"/>
  <c r="M56" i="40"/>
  <c r="L56" i="40"/>
  <c r="K56" i="40"/>
  <c r="J56" i="40"/>
  <c r="I56" i="40"/>
  <c r="H56" i="40"/>
  <c r="G56" i="40"/>
  <c r="F56" i="40"/>
  <c r="E56" i="40"/>
  <c r="D56" i="40"/>
  <c r="C56" i="40"/>
  <c r="B56" i="40"/>
  <c r="AA55" i="40"/>
  <c r="Z55" i="40"/>
  <c r="Y55" i="40"/>
  <c r="X55" i="40"/>
  <c r="W55" i="40"/>
  <c r="V55" i="40"/>
  <c r="U55" i="40"/>
  <c r="T55" i="40"/>
  <c r="S55" i="40"/>
  <c r="R55" i="40"/>
  <c r="Q55" i="40"/>
  <c r="P55" i="40"/>
  <c r="O55" i="40"/>
  <c r="N55" i="40"/>
  <c r="M55" i="40"/>
  <c r="L55" i="40"/>
  <c r="K55" i="40"/>
  <c r="J55" i="40"/>
  <c r="I55" i="40"/>
  <c r="H55" i="40"/>
  <c r="G55" i="40"/>
  <c r="F55" i="40"/>
  <c r="E55" i="40"/>
  <c r="D55" i="40"/>
  <c r="C55" i="40"/>
  <c r="B55" i="40"/>
  <c r="AA54" i="40"/>
  <c r="Z54" i="40"/>
  <c r="Y54" i="40"/>
  <c r="X54" i="40"/>
  <c r="W54" i="40"/>
  <c r="V54" i="40"/>
  <c r="U54" i="40"/>
  <c r="T54" i="40"/>
  <c r="S54" i="40"/>
  <c r="R54" i="40"/>
  <c r="Q54" i="40"/>
  <c r="P54" i="40"/>
  <c r="O54" i="40"/>
  <c r="N54" i="40"/>
  <c r="M54" i="40"/>
  <c r="L54" i="40"/>
  <c r="K54" i="40"/>
  <c r="J54" i="40"/>
  <c r="I54" i="40"/>
  <c r="H54" i="40"/>
  <c r="G54" i="40"/>
  <c r="F54" i="40"/>
  <c r="E54" i="40"/>
  <c r="D54" i="40"/>
  <c r="C54" i="40"/>
  <c r="B54" i="40"/>
  <c r="AA53" i="40"/>
  <c r="Z53" i="40"/>
  <c r="Y53" i="40"/>
  <c r="X53" i="40"/>
  <c r="W53" i="40"/>
  <c r="V53" i="40"/>
  <c r="U53" i="40"/>
  <c r="T53" i="40"/>
  <c r="S53" i="40"/>
  <c r="R53" i="40"/>
  <c r="Q53" i="40"/>
  <c r="P53" i="40"/>
  <c r="O53" i="40"/>
  <c r="N53" i="40"/>
  <c r="M53" i="40"/>
  <c r="L53" i="40"/>
  <c r="K53" i="40"/>
  <c r="J53" i="40"/>
  <c r="I53" i="40"/>
  <c r="H53" i="40"/>
  <c r="G53" i="40"/>
  <c r="F53" i="40"/>
  <c r="E53" i="40"/>
  <c r="D53" i="40"/>
  <c r="C53" i="40"/>
  <c r="B53" i="40"/>
  <c r="AA52" i="40"/>
  <c r="Z52" i="40"/>
  <c r="Y52" i="40"/>
  <c r="X52" i="40"/>
  <c r="W52" i="40"/>
  <c r="V52" i="40"/>
  <c r="U52" i="40"/>
  <c r="T52" i="40"/>
  <c r="S52" i="40"/>
  <c r="R52" i="40"/>
  <c r="Q52" i="40"/>
  <c r="P52" i="40"/>
  <c r="O52" i="40"/>
  <c r="N52" i="40"/>
  <c r="M52" i="40"/>
  <c r="L52" i="40"/>
  <c r="K52" i="40"/>
  <c r="J52" i="40"/>
  <c r="I52" i="40"/>
  <c r="H52" i="40"/>
  <c r="G52" i="40"/>
  <c r="F52" i="40"/>
  <c r="E52" i="40"/>
  <c r="D52" i="40"/>
  <c r="C52" i="40"/>
  <c r="B52" i="40"/>
  <c r="AA51" i="40"/>
  <c r="Z51" i="40"/>
  <c r="Y51" i="40"/>
  <c r="X51" i="40"/>
  <c r="W51" i="40"/>
  <c r="V51" i="40"/>
  <c r="U51" i="40"/>
  <c r="T51" i="40"/>
  <c r="S51" i="40"/>
  <c r="R51" i="40"/>
  <c r="Q51" i="40"/>
  <c r="P51" i="40"/>
  <c r="O51" i="40"/>
  <c r="N51" i="40"/>
  <c r="M51" i="40"/>
  <c r="L51" i="40"/>
  <c r="K51" i="40"/>
  <c r="J51" i="40"/>
  <c r="I51" i="40"/>
  <c r="H51" i="40"/>
  <c r="G51" i="40"/>
  <c r="F51" i="40"/>
  <c r="E51" i="40"/>
  <c r="D51" i="40"/>
  <c r="C51" i="40"/>
  <c r="B51" i="40"/>
  <c r="AA50" i="40"/>
  <c r="Z50" i="40"/>
  <c r="Y50" i="40"/>
  <c r="X50" i="40"/>
  <c r="W50" i="40"/>
  <c r="V50" i="40"/>
  <c r="U50" i="40"/>
  <c r="T50" i="40"/>
  <c r="S50" i="40"/>
  <c r="R50" i="40"/>
  <c r="Q50" i="40"/>
  <c r="P50" i="40"/>
  <c r="O50" i="40"/>
  <c r="N50" i="40"/>
  <c r="M50" i="40"/>
  <c r="L50" i="40"/>
  <c r="K50" i="40"/>
  <c r="J50" i="40"/>
  <c r="I50" i="40"/>
  <c r="H50" i="40"/>
  <c r="G50" i="40"/>
  <c r="F50" i="40"/>
  <c r="E50" i="40"/>
  <c r="D50" i="40"/>
  <c r="C50" i="40"/>
  <c r="B50" i="40"/>
  <c r="AA49" i="40"/>
  <c r="Z49" i="40"/>
  <c r="Y49" i="40"/>
  <c r="X49" i="40"/>
  <c r="W49" i="40"/>
  <c r="V49" i="40"/>
  <c r="U49" i="40"/>
  <c r="T49" i="40"/>
  <c r="S49" i="40"/>
  <c r="R49" i="40"/>
  <c r="Q49" i="40"/>
  <c r="P49" i="40"/>
  <c r="O49" i="40"/>
  <c r="N49" i="40"/>
  <c r="M49" i="40"/>
  <c r="L49" i="40"/>
  <c r="K49" i="40"/>
  <c r="J49" i="40"/>
  <c r="I49" i="40"/>
  <c r="H49" i="40"/>
  <c r="G49" i="40"/>
  <c r="F49" i="40"/>
  <c r="E49" i="40"/>
  <c r="D49" i="40"/>
  <c r="C49" i="40"/>
  <c r="B49" i="40"/>
  <c r="AA48" i="40"/>
  <c r="Z48" i="40"/>
  <c r="Y48" i="40"/>
  <c r="X48" i="40"/>
  <c r="W48" i="40"/>
  <c r="V48" i="40"/>
  <c r="U48" i="40"/>
  <c r="T48" i="40"/>
  <c r="S48" i="40"/>
  <c r="R48" i="40"/>
  <c r="Q48" i="40"/>
  <c r="P48" i="40"/>
  <c r="O48" i="40"/>
  <c r="N48" i="40"/>
  <c r="M48" i="40"/>
  <c r="L48" i="40"/>
  <c r="K48" i="40"/>
  <c r="J48" i="40"/>
  <c r="I48" i="40"/>
  <c r="H48" i="40"/>
  <c r="G48" i="40"/>
  <c r="F48" i="40"/>
  <c r="E48" i="40"/>
  <c r="D48" i="40"/>
  <c r="C48" i="40"/>
  <c r="B48" i="40"/>
  <c r="AA47" i="40"/>
  <c r="Z47" i="40"/>
  <c r="Y47" i="40"/>
  <c r="X47" i="40"/>
  <c r="W47" i="40"/>
  <c r="V47" i="40"/>
  <c r="U47" i="40"/>
  <c r="T47" i="40"/>
  <c r="S47" i="40"/>
  <c r="R47" i="40"/>
  <c r="Q47" i="40"/>
  <c r="P47" i="40"/>
  <c r="O47" i="40"/>
  <c r="N47" i="40"/>
  <c r="M47" i="40"/>
  <c r="L47" i="40"/>
  <c r="K47" i="40"/>
  <c r="J47" i="40"/>
  <c r="I47" i="40"/>
  <c r="H47" i="40"/>
  <c r="G47" i="40"/>
  <c r="F47" i="40"/>
  <c r="E47" i="40"/>
  <c r="D47" i="40"/>
  <c r="C47" i="40"/>
  <c r="B47" i="40"/>
  <c r="AA46" i="40"/>
  <c r="Z46" i="40"/>
  <c r="Y46" i="40"/>
  <c r="X46" i="40"/>
  <c r="W46" i="40"/>
  <c r="V46" i="40"/>
  <c r="U46" i="40"/>
  <c r="T46" i="40"/>
  <c r="S46" i="40"/>
  <c r="R46" i="40"/>
  <c r="Q46" i="40"/>
  <c r="P46" i="40"/>
  <c r="O46" i="40"/>
  <c r="N46" i="40"/>
  <c r="M46" i="40"/>
  <c r="L46" i="40"/>
  <c r="K46" i="40"/>
  <c r="J46" i="40"/>
  <c r="I46" i="40"/>
  <c r="H46" i="40"/>
  <c r="G46" i="40"/>
  <c r="F46" i="40"/>
  <c r="E46" i="40"/>
  <c r="D46" i="40"/>
  <c r="C46" i="40"/>
  <c r="B46" i="40"/>
  <c r="AA45" i="40"/>
  <c r="Z45" i="40"/>
  <c r="Y45" i="40"/>
  <c r="X45" i="40"/>
  <c r="W45" i="40"/>
  <c r="V45" i="40"/>
  <c r="U45" i="40"/>
  <c r="T45" i="40"/>
  <c r="S45" i="40"/>
  <c r="R45" i="40"/>
  <c r="Q45" i="40"/>
  <c r="P45" i="40"/>
  <c r="O45" i="40"/>
  <c r="N45" i="40"/>
  <c r="M45" i="40"/>
  <c r="L45" i="40"/>
  <c r="K45" i="40"/>
  <c r="J45" i="40"/>
  <c r="I45" i="40"/>
  <c r="H45" i="40"/>
  <c r="G45" i="40"/>
  <c r="F45" i="40"/>
  <c r="E45" i="40"/>
  <c r="D45" i="40"/>
  <c r="C45" i="40"/>
  <c r="B45" i="40"/>
  <c r="AA44" i="40"/>
  <c r="Z44" i="40"/>
  <c r="Y44" i="40"/>
  <c r="X44" i="40"/>
  <c r="W44" i="40"/>
  <c r="V44" i="40"/>
  <c r="U44" i="40"/>
  <c r="T44" i="40"/>
  <c r="S44" i="40"/>
  <c r="R44" i="40"/>
  <c r="Q44" i="40"/>
  <c r="P44" i="40"/>
  <c r="O44" i="40"/>
  <c r="N44" i="40"/>
  <c r="M44" i="40"/>
  <c r="L44" i="40"/>
  <c r="K44" i="40"/>
  <c r="J44" i="40"/>
  <c r="I44" i="40"/>
  <c r="H44" i="40"/>
  <c r="G44" i="40"/>
  <c r="F44" i="40"/>
  <c r="E44" i="40"/>
  <c r="D44" i="40"/>
  <c r="C44" i="40"/>
  <c r="B44" i="40"/>
  <c r="AA43" i="40"/>
  <c r="Z43" i="40"/>
  <c r="Y43" i="40"/>
  <c r="X43" i="40"/>
  <c r="W43" i="40"/>
  <c r="V43" i="40"/>
  <c r="U43" i="40"/>
  <c r="T43" i="40"/>
  <c r="S43" i="40"/>
  <c r="R43" i="40"/>
  <c r="Q43" i="40"/>
  <c r="P43" i="40"/>
  <c r="O43" i="40"/>
  <c r="N43" i="40"/>
  <c r="M43" i="40"/>
  <c r="L43" i="40"/>
  <c r="K43" i="40"/>
  <c r="J43" i="40"/>
  <c r="I43" i="40"/>
  <c r="H43" i="40"/>
  <c r="G43" i="40"/>
  <c r="F43" i="40"/>
  <c r="E43" i="40"/>
  <c r="D43" i="40"/>
  <c r="C43" i="40"/>
  <c r="B43" i="40"/>
  <c r="AA42" i="40"/>
  <c r="Z42" i="40"/>
  <c r="Y42" i="40"/>
  <c r="X42" i="40"/>
  <c r="W42" i="40"/>
  <c r="V42" i="40"/>
  <c r="U42" i="40"/>
  <c r="T42" i="40"/>
  <c r="S42" i="40"/>
  <c r="R42" i="40"/>
  <c r="Q42" i="40"/>
  <c r="P42" i="40"/>
  <c r="O42" i="40"/>
  <c r="N42" i="40"/>
  <c r="M42" i="40"/>
  <c r="L42" i="40"/>
  <c r="K42" i="40"/>
  <c r="J42" i="40"/>
  <c r="I42" i="40"/>
  <c r="H42" i="40"/>
  <c r="G42" i="40"/>
  <c r="F42" i="40"/>
  <c r="E42" i="40"/>
  <c r="D42" i="40"/>
  <c r="C42" i="40"/>
  <c r="B42" i="40"/>
  <c r="AA41" i="40"/>
  <c r="Z41" i="40"/>
  <c r="Y41" i="40"/>
  <c r="X41" i="40"/>
  <c r="W41" i="40"/>
  <c r="V41" i="40"/>
  <c r="U41" i="40"/>
  <c r="T41" i="40"/>
  <c r="S41" i="40"/>
  <c r="R41" i="40"/>
  <c r="Q41" i="40"/>
  <c r="P41" i="40"/>
  <c r="O41" i="40"/>
  <c r="N41" i="40"/>
  <c r="M41" i="40"/>
  <c r="L41" i="40"/>
  <c r="K41" i="40"/>
  <c r="J41" i="40"/>
  <c r="I41" i="40"/>
  <c r="H41" i="40"/>
  <c r="G41" i="40"/>
  <c r="F41" i="40"/>
  <c r="E41" i="40"/>
  <c r="D41" i="40"/>
  <c r="C41" i="40"/>
  <c r="B41" i="40"/>
  <c r="AA40" i="40"/>
  <c r="Z40" i="40"/>
  <c r="Y40" i="40"/>
  <c r="X40" i="40"/>
  <c r="W40" i="40"/>
  <c r="V40" i="40"/>
  <c r="U40" i="40"/>
  <c r="T40" i="40"/>
  <c r="S40" i="40"/>
  <c r="R40" i="40"/>
  <c r="Q40" i="40"/>
  <c r="P40" i="40"/>
  <c r="O40" i="40"/>
  <c r="N40" i="40"/>
  <c r="M40" i="40"/>
  <c r="L40" i="40"/>
  <c r="K40" i="40"/>
  <c r="J40" i="40"/>
  <c r="I40" i="40"/>
  <c r="H40" i="40"/>
  <c r="G40" i="40"/>
  <c r="F40" i="40"/>
  <c r="E40" i="40"/>
  <c r="D40" i="40"/>
  <c r="C40" i="40"/>
  <c r="B40" i="40"/>
  <c r="AC35" i="40"/>
  <c r="AB35" i="40"/>
  <c r="AA35" i="40"/>
  <c r="Z35" i="40"/>
  <c r="Y35" i="40"/>
  <c r="X35" i="40"/>
  <c r="W35" i="40"/>
  <c r="V35" i="40"/>
  <c r="U35" i="40"/>
  <c r="T35" i="40"/>
  <c r="S35" i="40"/>
  <c r="R35" i="40"/>
  <c r="Q35" i="40"/>
  <c r="P35" i="40"/>
  <c r="O35" i="40"/>
  <c r="N35" i="40"/>
  <c r="M35" i="40"/>
  <c r="L35" i="40"/>
  <c r="K35" i="40"/>
  <c r="J35" i="40"/>
  <c r="I35" i="40"/>
  <c r="H35" i="40"/>
  <c r="G35" i="40"/>
  <c r="F35" i="40"/>
  <c r="E35" i="40"/>
  <c r="D35" i="40"/>
  <c r="C35" i="40"/>
  <c r="B35" i="40"/>
  <c r="AC34" i="40"/>
  <c r="AB34" i="40"/>
  <c r="AA34" i="40"/>
  <c r="Z34" i="40"/>
  <c r="Y34" i="40"/>
  <c r="X34" i="40"/>
  <c r="W34" i="40"/>
  <c r="V34" i="40"/>
  <c r="U34" i="40"/>
  <c r="T34" i="40"/>
  <c r="S34" i="40"/>
  <c r="R34" i="40"/>
  <c r="Q34" i="40"/>
  <c r="P34" i="40"/>
  <c r="O34" i="40"/>
  <c r="N34" i="40"/>
  <c r="M34" i="40"/>
  <c r="L34" i="40"/>
  <c r="K34" i="40"/>
  <c r="J34" i="40"/>
  <c r="I34" i="40"/>
  <c r="H34" i="40"/>
  <c r="G34" i="40"/>
  <c r="F34" i="40"/>
  <c r="E34" i="40"/>
  <c r="D34" i="40"/>
  <c r="C34" i="40"/>
  <c r="B34"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D33" i="40"/>
  <c r="C33" i="40"/>
  <c r="B33" i="40"/>
  <c r="AC32" i="40"/>
  <c r="AB32" i="40"/>
  <c r="AA32" i="40"/>
  <c r="Z32" i="40"/>
  <c r="Y32" i="40"/>
  <c r="X32" i="40"/>
  <c r="W32" i="40"/>
  <c r="V32" i="40"/>
  <c r="U32" i="40"/>
  <c r="T32" i="40"/>
  <c r="S32" i="40"/>
  <c r="R32" i="40"/>
  <c r="Q32" i="40"/>
  <c r="P32" i="40"/>
  <c r="O32" i="40"/>
  <c r="N32" i="40"/>
  <c r="M32" i="40"/>
  <c r="L32" i="40"/>
  <c r="K32" i="40"/>
  <c r="J32" i="40"/>
  <c r="I32" i="40"/>
  <c r="H32" i="40"/>
  <c r="G32" i="40"/>
  <c r="F32" i="40"/>
  <c r="E32" i="40"/>
  <c r="D32" i="40"/>
  <c r="C32" i="40"/>
  <c r="B32" i="40"/>
  <c r="AC31" i="40"/>
  <c r="AB31" i="40"/>
  <c r="AA31" i="40"/>
  <c r="Z31" i="40"/>
  <c r="Y31" i="40"/>
  <c r="X31" i="40"/>
  <c r="W31" i="40"/>
  <c r="V31" i="40"/>
  <c r="U31" i="40"/>
  <c r="T31" i="40"/>
  <c r="S31" i="40"/>
  <c r="R31" i="40"/>
  <c r="Q31" i="40"/>
  <c r="P31" i="40"/>
  <c r="O31" i="40"/>
  <c r="N31" i="40"/>
  <c r="M31" i="40"/>
  <c r="L31" i="40"/>
  <c r="K31" i="40"/>
  <c r="J31" i="40"/>
  <c r="I31" i="40"/>
  <c r="H31" i="40"/>
  <c r="G31" i="40"/>
  <c r="F31" i="40"/>
  <c r="E31" i="40"/>
  <c r="D31" i="40"/>
  <c r="C31" i="40"/>
  <c r="B31" i="40"/>
  <c r="AC30" i="40"/>
  <c r="AB30" i="40"/>
  <c r="AA30" i="40"/>
  <c r="Z30" i="40"/>
  <c r="Y30" i="40"/>
  <c r="X30" i="40"/>
  <c r="W30" i="40"/>
  <c r="V30" i="40"/>
  <c r="U30" i="40"/>
  <c r="T30" i="40"/>
  <c r="S30" i="40"/>
  <c r="R30" i="40"/>
  <c r="Q30" i="40"/>
  <c r="P30" i="40"/>
  <c r="O30" i="40"/>
  <c r="N30" i="40"/>
  <c r="M30" i="40"/>
  <c r="L30" i="40"/>
  <c r="K30" i="40"/>
  <c r="J30" i="40"/>
  <c r="I30" i="40"/>
  <c r="H30" i="40"/>
  <c r="G30" i="40"/>
  <c r="F30" i="40"/>
  <c r="E30" i="40"/>
  <c r="D30" i="40"/>
  <c r="C30" i="40"/>
  <c r="B30"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9" i="40"/>
  <c r="C29" i="40"/>
  <c r="B29" i="40"/>
  <c r="AC28" i="40"/>
  <c r="AB28" i="40"/>
  <c r="AA28" i="40"/>
  <c r="Z28" i="40"/>
  <c r="Y28" i="40"/>
  <c r="X28" i="40"/>
  <c r="W28" i="40"/>
  <c r="V28" i="40"/>
  <c r="U28" i="40"/>
  <c r="T28" i="40"/>
  <c r="S28" i="40"/>
  <c r="R28" i="40"/>
  <c r="Q28" i="40"/>
  <c r="P28" i="40"/>
  <c r="O28" i="40"/>
  <c r="N28" i="40"/>
  <c r="M28" i="40"/>
  <c r="L28" i="40"/>
  <c r="K28" i="40"/>
  <c r="J28" i="40"/>
  <c r="I28" i="40"/>
  <c r="H28" i="40"/>
  <c r="G28" i="40"/>
  <c r="F28" i="40"/>
  <c r="E28" i="40"/>
  <c r="D28" i="40"/>
  <c r="C28" i="40"/>
  <c r="B28" i="40"/>
  <c r="AC27" i="40"/>
  <c r="AB27" i="40"/>
  <c r="AA27" i="40"/>
  <c r="Z27" i="40"/>
  <c r="Y27" i="40"/>
  <c r="X27" i="40"/>
  <c r="W27" i="40"/>
  <c r="V27" i="40"/>
  <c r="U27" i="40"/>
  <c r="T27" i="40"/>
  <c r="S27" i="40"/>
  <c r="R27" i="40"/>
  <c r="Q27" i="40"/>
  <c r="P27" i="40"/>
  <c r="O27" i="40"/>
  <c r="N27" i="40"/>
  <c r="M27" i="40"/>
  <c r="L27" i="40"/>
  <c r="K27" i="40"/>
  <c r="J27" i="40"/>
  <c r="I27" i="40"/>
  <c r="H27" i="40"/>
  <c r="G27" i="40"/>
  <c r="F27" i="40"/>
  <c r="E27" i="40"/>
  <c r="D27" i="40"/>
  <c r="C27" i="40"/>
  <c r="B27" i="40"/>
  <c r="AC26" i="40"/>
  <c r="AB26" i="40"/>
  <c r="AA26" i="40"/>
  <c r="Z26" i="40"/>
  <c r="Y26" i="40"/>
  <c r="X26" i="40"/>
  <c r="W26" i="40"/>
  <c r="V26" i="40"/>
  <c r="U26" i="40"/>
  <c r="T26" i="40"/>
  <c r="S26" i="40"/>
  <c r="R26" i="40"/>
  <c r="Q26" i="40"/>
  <c r="P26" i="40"/>
  <c r="O26" i="40"/>
  <c r="N26" i="40"/>
  <c r="M26" i="40"/>
  <c r="L26" i="40"/>
  <c r="K26" i="40"/>
  <c r="J26" i="40"/>
  <c r="I26" i="40"/>
  <c r="H26" i="40"/>
  <c r="G26" i="40"/>
  <c r="F26" i="40"/>
  <c r="E26" i="40"/>
  <c r="D26" i="40"/>
  <c r="C26" i="40"/>
  <c r="B26" i="40"/>
  <c r="AC25" i="40"/>
  <c r="AB25" i="40"/>
  <c r="AA25" i="40"/>
  <c r="Z25" i="40"/>
  <c r="Y25" i="40"/>
  <c r="X25" i="40"/>
  <c r="W25" i="40"/>
  <c r="V25" i="40"/>
  <c r="U25" i="40"/>
  <c r="T25" i="40"/>
  <c r="S25" i="40"/>
  <c r="R25" i="40"/>
  <c r="Q25" i="40"/>
  <c r="P25" i="40"/>
  <c r="O25" i="40"/>
  <c r="N25" i="40"/>
  <c r="M25" i="40"/>
  <c r="L25" i="40"/>
  <c r="K25" i="40"/>
  <c r="J25" i="40"/>
  <c r="I25" i="40"/>
  <c r="H25" i="40"/>
  <c r="G25" i="40"/>
  <c r="F25" i="40"/>
  <c r="E25" i="40"/>
  <c r="D25" i="40"/>
  <c r="C25" i="40"/>
  <c r="B25" i="40"/>
  <c r="AC24" i="40"/>
  <c r="AB24" i="40"/>
  <c r="AA24" i="40"/>
  <c r="Z24" i="40"/>
  <c r="Y24" i="40"/>
  <c r="X24" i="40"/>
  <c r="W24" i="40"/>
  <c r="V24" i="40"/>
  <c r="U24" i="40"/>
  <c r="T24" i="40"/>
  <c r="S24" i="40"/>
  <c r="R24" i="40"/>
  <c r="Q24" i="40"/>
  <c r="P24" i="40"/>
  <c r="O24" i="40"/>
  <c r="N24" i="40"/>
  <c r="M24" i="40"/>
  <c r="L24" i="40"/>
  <c r="K24" i="40"/>
  <c r="J24" i="40"/>
  <c r="I24" i="40"/>
  <c r="H24" i="40"/>
  <c r="G24" i="40"/>
  <c r="F24" i="40"/>
  <c r="E24" i="40"/>
  <c r="D24" i="40"/>
  <c r="C24" i="40"/>
  <c r="B24" i="40"/>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B23" i="40"/>
  <c r="AC22" i="40"/>
  <c r="AB22" i="40"/>
  <c r="AA22" i="40"/>
  <c r="Z22" i="40"/>
  <c r="Y22" i="40"/>
  <c r="X22" i="40"/>
  <c r="W22" i="40"/>
  <c r="V22" i="40"/>
  <c r="U22" i="40"/>
  <c r="T22" i="40"/>
  <c r="S22" i="40"/>
  <c r="R22" i="40"/>
  <c r="Q22" i="40"/>
  <c r="P22" i="40"/>
  <c r="O22" i="40"/>
  <c r="N22" i="40"/>
  <c r="M22" i="40"/>
  <c r="L22" i="40"/>
  <c r="K22" i="40"/>
  <c r="J22" i="40"/>
  <c r="I22" i="40"/>
  <c r="H22" i="40"/>
  <c r="G22" i="40"/>
  <c r="F22" i="40"/>
  <c r="E22" i="40"/>
  <c r="D22" i="40"/>
  <c r="C22" i="40"/>
  <c r="B22" i="40"/>
  <c r="AC21" i="40"/>
  <c r="AB21" i="40"/>
  <c r="AA21" i="40"/>
  <c r="Z21" i="40"/>
  <c r="Y21" i="40"/>
  <c r="X21" i="40"/>
  <c r="W21" i="40"/>
  <c r="V21" i="40"/>
  <c r="U21" i="40"/>
  <c r="T21" i="40"/>
  <c r="S21" i="40"/>
  <c r="R21" i="40"/>
  <c r="Q21" i="40"/>
  <c r="P21" i="40"/>
  <c r="O21" i="40"/>
  <c r="N21" i="40"/>
  <c r="M21" i="40"/>
  <c r="L21" i="40"/>
  <c r="K21" i="40"/>
  <c r="J21" i="40"/>
  <c r="I21" i="40"/>
  <c r="H21" i="40"/>
  <c r="G21" i="40"/>
  <c r="F21" i="40"/>
  <c r="E21" i="40"/>
  <c r="D21" i="40"/>
  <c r="C21" i="40"/>
  <c r="B21" i="40"/>
  <c r="AC20" i="40"/>
  <c r="AB20" i="40"/>
  <c r="AA20" i="40"/>
  <c r="Z20" i="40"/>
  <c r="Y20" i="40"/>
  <c r="X20" i="40"/>
  <c r="W20" i="40"/>
  <c r="V20" i="40"/>
  <c r="U20" i="40"/>
  <c r="T20" i="40"/>
  <c r="S20" i="40"/>
  <c r="R20" i="40"/>
  <c r="Q20" i="40"/>
  <c r="P20" i="40"/>
  <c r="O20" i="40"/>
  <c r="N20" i="40"/>
  <c r="M20" i="40"/>
  <c r="L20" i="40"/>
  <c r="K20" i="40"/>
  <c r="J20" i="40"/>
  <c r="I20" i="40"/>
  <c r="H20" i="40"/>
  <c r="G20" i="40"/>
  <c r="F20" i="40"/>
  <c r="E20" i="40"/>
  <c r="D20" i="40"/>
  <c r="C20" i="40"/>
  <c r="B20"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C19" i="40"/>
  <c r="B19" i="40"/>
  <c r="AC18" i="40"/>
  <c r="AB18" i="40"/>
  <c r="AA18" i="40"/>
  <c r="Z18" i="40"/>
  <c r="Y18" i="40"/>
  <c r="X18" i="40"/>
  <c r="W18" i="40"/>
  <c r="V18" i="40"/>
  <c r="U18" i="40"/>
  <c r="T18" i="40"/>
  <c r="S18" i="40"/>
  <c r="R18" i="40"/>
  <c r="Q18" i="40"/>
  <c r="P18" i="40"/>
  <c r="O18" i="40"/>
  <c r="N18" i="40"/>
  <c r="M18" i="40"/>
  <c r="L18" i="40"/>
  <c r="K18" i="40"/>
  <c r="J18" i="40"/>
  <c r="I18" i="40"/>
  <c r="H18" i="40"/>
  <c r="G18" i="40"/>
  <c r="F18" i="40"/>
  <c r="E18" i="40"/>
  <c r="D18" i="40"/>
  <c r="C18" i="40"/>
  <c r="B18" i="40"/>
  <c r="AC17" i="40"/>
  <c r="AB17" i="40"/>
  <c r="AA17" i="40"/>
  <c r="Z17" i="40"/>
  <c r="Y17" i="40"/>
  <c r="X17" i="40"/>
  <c r="W17" i="40"/>
  <c r="V17" i="40"/>
  <c r="U17" i="40"/>
  <c r="T17" i="40"/>
  <c r="S17" i="40"/>
  <c r="R17" i="40"/>
  <c r="Q17" i="40"/>
  <c r="P17" i="40"/>
  <c r="O17" i="40"/>
  <c r="N17" i="40"/>
  <c r="M17" i="40"/>
  <c r="L17" i="40"/>
  <c r="K17" i="40"/>
  <c r="J17" i="40"/>
  <c r="I17" i="40"/>
  <c r="H17" i="40"/>
  <c r="G17" i="40"/>
  <c r="F17" i="40"/>
  <c r="E17" i="40"/>
  <c r="D17" i="40"/>
  <c r="C17" i="40"/>
  <c r="B17" i="40"/>
  <c r="AC16" i="40"/>
  <c r="AB16" i="40"/>
  <c r="AA16" i="40"/>
  <c r="Z16" i="40"/>
  <c r="Y16" i="40"/>
  <c r="X16" i="40"/>
  <c r="W16" i="40"/>
  <c r="V16" i="40"/>
  <c r="U16" i="40"/>
  <c r="T16" i="40"/>
  <c r="S16" i="40"/>
  <c r="R16" i="40"/>
  <c r="Q16" i="40"/>
  <c r="P16" i="40"/>
  <c r="O16" i="40"/>
  <c r="N16" i="40"/>
  <c r="M16" i="40"/>
  <c r="L16" i="40"/>
  <c r="K16" i="40"/>
  <c r="J16" i="40"/>
  <c r="I16" i="40"/>
  <c r="H16" i="40"/>
  <c r="G16" i="40"/>
  <c r="F16" i="40"/>
  <c r="E16" i="40"/>
  <c r="D16" i="40"/>
  <c r="C16" i="40"/>
  <c r="B16" i="40"/>
  <c r="AC15" i="40"/>
  <c r="AB15" i="40"/>
  <c r="AA15" i="40"/>
  <c r="Z15" i="40"/>
  <c r="Y15" i="40"/>
  <c r="X15" i="40"/>
  <c r="W15" i="40"/>
  <c r="V15" i="40"/>
  <c r="U15" i="40"/>
  <c r="T15" i="40"/>
  <c r="S15" i="40"/>
  <c r="R15" i="40"/>
  <c r="Q15" i="40"/>
  <c r="P15" i="40"/>
  <c r="O15" i="40"/>
  <c r="N15" i="40"/>
  <c r="M15" i="40"/>
  <c r="L15" i="40"/>
  <c r="K15" i="40"/>
  <c r="J15" i="40"/>
  <c r="I15" i="40"/>
  <c r="H15" i="40"/>
  <c r="G15" i="40"/>
  <c r="F15" i="40"/>
  <c r="E15" i="40"/>
  <c r="D15" i="40"/>
  <c r="C15" i="40"/>
  <c r="B15" i="40"/>
  <c r="AC14" i="40"/>
  <c r="AB14" i="40"/>
  <c r="AA14" i="40"/>
  <c r="Z14" i="40"/>
  <c r="Y14" i="40"/>
  <c r="X14" i="40"/>
  <c r="W14" i="40"/>
  <c r="V14" i="40"/>
  <c r="U14" i="40"/>
  <c r="T14" i="40"/>
  <c r="S14" i="40"/>
  <c r="R14" i="40"/>
  <c r="Q14" i="40"/>
  <c r="P14" i="40"/>
  <c r="O14" i="40"/>
  <c r="N14" i="40"/>
  <c r="M14" i="40"/>
  <c r="L14" i="40"/>
  <c r="K14" i="40"/>
  <c r="J14" i="40"/>
  <c r="I14" i="40"/>
  <c r="H14" i="40"/>
  <c r="G14" i="40"/>
  <c r="F14" i="40"/>
  <c r="E14" i="40"/>
  <c r="D14" i="40"/>
  <c r="C14" i="40"/>
  <c r="B14" i="40"/>
  <c r="AC13" i="40"/>
  <c r="AB13" i="40"/>
  <c r="AA13" i="40"/>
  <c r="Z13" i="40"/>
  <c r="Y13" i="40"/>
  <c r="X13" i="40"/>
  <c r="W13" i="40"/>
  <c r="V13" i="40"/>
  <c r="U13" i="40"/>
  <c r="T13" i="40"/>
  <c r="S13" i="40"/>
  <c r="R13" i="40"/>
  <c r="Q13" i="40"/>
  <c r="P13" i="40"/>
  <c r="O13" i="40"/>
  <c r="N13" i="40"/>
  <c r="M13" i="40"/>
  <c r="L13" i="40"/>
  <c r="K13" i="40"/>
  <c r="J13" i="40"/>
  <c r="I13" i="40"/>
  <c r="H13" i="40"/>
  <c r="G13" i="40"/>
  <c r="F13" i="40"/>
  <c r="E13" i="40"/>
  <c r="D13" i="40"/>
  <c r="C13" i="40"/>
  <c r="B13" i="40"/>
  <c r="AC12" i="40"/>
  <c r="AB12" i="40"/>
  <c r="AA12" i="40"/>
  <c r="Z12" i="40"/>
  <c r="Y12" i="40"/>
  <c r="X12" i="40"/>
  <c r="W12" i="40"/>
  <c r="V12" i="40"/>
  <c r="U12" i="40"/>
  <c r="T12" i="40"/>
  <c r="S12" i="40"/>
  <c r="R12" i="40"/>
  <c r="Q12" i="40"/>
  <c r="P12" i="40"/>
  <c r="O12" i="40"/>
  <c r="N12" i="40"/>
  <c r="M12" i="40"/>
  <c r="L12" i="40"/>
  <c r="K12" i="40"/>
  <c r="J12" i="40"/>
  <c r="I12" i="40"/>
  <c r="H12" i="40"/>
  <c r="G12" i="40"/>
  <c r="F12" i="40"/>
  <c r="E12" i="40"/>
  <c r="D12" i="40"/>
  <c r="C12" i="40"/>
  <c r="B12" i="40"/>
  <c r="AC11" i="40"/>
  <c r="AB11" i="40"/>
  <c r="AA11" i="40"/>
  <c r="Z11" i="40"/>
  <c r="Y11" i="40"/>
  <c r="X11" i="40"/>
  <c r="W11" i="40"/>
  <c r="V11" i="40"/>
  <c r="U11" i="40"/>
  <c r="T11" i="40"/>
  <c r="S11" i="40"/>
  <c r="R11" i="40"/>
  <c r="Q11" i="40"/>
  <c r="P11" i="40"/>
  <c r="O11" i="40"/>
  <c r="N11" i="40"/>
  <c r="M11" i="40"/>
  <c r="L11" i="40"/>
  <c r="K11" i="40"/>
  <c r="J11" i="40"/>
  <c r="I11" i="40"/>
  <c r="H11" i="40"/>
  <c r="G11" i="40"/>
  <c r="F11" i="40"/>
  <c r="E11" i="40"/>
  <c r="D11" i="40"/>
  <c r="C11" i="40"/>
  <c r="B11" i="40"/>
  <c r="AC10" i="40"/>
  <c r="AB10" i="40"/>
  <c r="AA10" i="40"/>
  <c r="Z10" i="40"/>
  <c r="Y10" i="40"/>
  <c r="X10" i="40"/>
  <c r="W10" i="40"/>
  <c r="V10" i="40"/>
  <c r="U10" i="40"/>
  <c r="T10" i="40"/>
  <c r="S10" i="40"/>
  <c r="R10" i="40"/>
  <c r="Q10" i="40"/>
  <c r="P10" i="40"/>
  <c r="O10" i="40"/>
  <c r="N10" i="40"/>
  <c r="M10" i="40"/>
  <c r="L10" i="40"/>
  <c r="K10" i="40"/>
  <c r="J10" i="40"/>
  <c r="I10" i="40"/>
  <c r="H10" i="40"/>
  <c r="G10" i="40"/>
  <c r="F10" i="40"/>
  <c r="E10" i="40"/>
  <c r="D10" i="40"/>
  <c r="C10" i="40"/>
  <c r="B10" i="40"/>
  <c r="AC9" i="40"/>
  <c r="AB9" i="40"/>
  <c r="AA9" i="40"/>
  <c r="Z9" i="40"/>
  <c r="Y9" i="40"/>
  <c r="X9" i="40"/>
  <c r="W9" i="40"/>
  <c r="V9" i="40"/>
  <c r="U9" i="40"/>
  <c r="T9" i="40"/>
  <c r="S9" i="40"/>
  <c r="R9" i="40"/>
  <c r="Q9" i="40"/>
  <c r="P9" i="40"/>
  <c r="O9" i="40"/>
  <c r="N9" i="40"/>
  <c r="M9" i="40"/>
  <c r="L9" i="40"/>
  <c r="K9" i="40"/>
  <c r="J9" i="40"/>
  <c r="I9" i="40"/>
  <c r="H9" i="40"/>
  <c r="G9" i="40"/>
  <c r="F9" i="40"/>
  <c r="E9" i="40"/>
  <c r="D9" i="40"/>
  <c r="C9" i="40"/>
  <c r="B9" i="40"/>
  <c r="AC8" i="40"/>
  <c r="AB8" i="40"/>
  <c r="AA8" i="40"/>
  <c r="Z8" i="40"/>
  <c r="Y8" i="40"/>
  <c r="X8" i="40"/>
  <c r="W8" i="40"/>
  <c r="V8" i="40"/>
  <c r="U8" i="40"/>
  <c r="T8" i="40"/>
  <c r="S8" i="40"/>
  <c r="R8" i="40"/>
  <c r="Q8" i="40"/>
  <c r="P8" i="40"/>
  <c r="O8" i="40"/>
  <c r="N8" i="40"/>
  <c r="M8" i="40"/>
  <c r="L8" i="40"/>
  <c r="K8" i="40"/>
  <c r="J8" i="40"/>
  <c r="I8" i="40"/>
  <c r="H8" i="40"/>
  <c r="G8" i="40"/>
  <c r="F8" i="40"/>
  <c r="E8" i="40"/>
  <c r="D8" i="40"/>
  <c r="C8" i="40"/>
  <c r="B8" i="40"/>
  <c r="AC7" i="40"/>
  <c r="AB7" i="40"/>
  <c r="AA7" i="40"/>
  <c r="Z7" i="40"/>
  <c r="Y7" i="40"/>
  <c r="X7" i="40"/>
  <c r="W7" i="40"/>
  <c r="V7" i="40"/>
  <c r="U7" i="40"/>
  <c r="T7" i="40"/>
  <c r="S7" i="40"/>
  <c r="R7" i="40"/>
  <c r="Q7" i="40"/>
  <c r="P7" i="40"/>
  <c r="O7" i="40"/>
  <c r="N7" i="40"/>
  <c r="M7" i="40"/>
  <c r="L7" i="40"/>
  <c r="K7" i="40"/>
  <c r="J7" i="40"/>
  <c r="I7" i="40"/>
  <c r="H7" i="40"/>
  <c r="G7" i="40"/>
  <c r="F7" i="40"/>
  <c r="E7" i="40"/>
  <c r="D7" i="40"/>
  <c r="C7" i="40"/>
  <c r="B7" i="40"/>
  <c r="AC6" i="40"/>
  <c r="AB6" i="40"/>
  <c r="AA6" i="40"/>
  <c r="Z6" i="40"/>
  <c r="Y6" i="40"/>
  <c r="X6" i="40"/>
  <c r="W6" i="40"/>
  <c r="V6" i="40"/>
  <c r="U6" i="40"/>
  <c r="T6" i="40"/>
  <c r="S6" i="40"/>
  <c r="R6" i="40"/>
  <c r="Q6" i="40"/>
  <c r="P6" i="40"/>
  <c r="O6" i="40"/>
  <c r="N6" i="40"/>
  <c r="M6" i="40"/>
  <c r="L6" i="40"/>
  <c r="K6" i="40"/>
  <c r="J6" i="40"/>
  <c r="I6" i="40"/>
  <c r="H6" i="40"/>
  <c r="G6" i="40"/>
  <c r="F6" i="40"/>
  <c r="E6" i="40"/>
  <c r="D6" i="40"/>
  <c r="C6" i="40"/>
  <c r="B6" i="40"/>
  <c r="AA69" i="39"/>
  <c r="Z69" i="39"/>
  <c r="Y69" i="39"/>
  <c r="X69" i="39"/>
  <c r="W69" i="39"/>
  <c r="V69" i="39"/>
  <c r="U69" i="39"/>
  <c r="T69" i="39"/>
  <c r="S69" i="39"/>
  <c r="R69" i="39"/>
  <c r="Q69" i="39"/>
  <c r="P69" i="39"/>
  <c r="O69" i="39"/>
  <c r="N69" i="39"/>
  <c r="M69" i="39"/>
  <c r="L69" i="39"/>
  <c r="K69" i="39"/>
  <c r="J69" i="39"/>
  <c r="I69" i="39"/>
  <c r="H69" i="39"/>
  <c r="G69" i="39"/>
  <c r="F69" i="39"/>
  <c r="E69" i="39"/>
  <c r="D69" i="39"/>
  <c r="C69" i="39"/>
  <c r="B69" i="39"/>
  <c r="AA68" i="39"/>
  <c r="Z68" i="39"/>
  <c r="Y68" i="39"/>
  <c r="X68" i="39"/>
  <c r="W68" i="39"/>
  <c r="V68" i="39"/>
  <c r="U68" i="39"/>
  <c r="T68" i="39"/>
  <c r="S68" i="39"/>
  <c r="R68" i="39"/>
  <c r="Q68" i="39"/>
  <c r="P68" i="39"/>
  <c r="O68" i="39"/>
  <c r="N68" i="39"/>
  <c r="M68" i="39"/>
  <c r="L68" i="39"/>
  <c r="K68" i="39"/>
  <c r="J68" i="39"/>
  <c r="I68" i="39"/>
  <c r="H68" i="39"/>
  <c r="G68" i="39"/>
  <c r="F68" i="39"/>
  <c r="E68" i="39"/>
  <c r="D68" i="39"/>
  <c r="C68" i="39"/>
  <c r="B68" i="39"/>
  <c r="AA67" i="39"/>
  <c r="Z67" i="39"/>
  <c r="Y67" i="39"/>
  <c r="X67" i="39"/>
  <c r="W67" i="39"/>
  <c r="V67" i="39"/>
  <c r="U67" i="39"/>
  <c r="T67" i="39"/>
  <c r="S67" i="39"/>
  <c r="R67" i="39"/>
  <c r="Q67" i="39"/>
  <c r="P67" i="39"/>
  <c r="O67" i="39"/>
  <c r="N67" i="39"/>
  <c r="M67" i="39"/>
  <c r="L67" i="39"/>
  <c r="K67" i="39"/>
  <c r="J67" i="39"/>
  <c r="I67" i="39"/>
  <c r="H67" i="39"/>
  <c r="G67" i="39"/>
  <c r="F67" i="39"/>
  <c r="E67" i="39"/>
  <c r="D67" i="39"/>
  <c r="C67" i="39"/>
  <c r="B67" i="39"/>
  <c r="AA66" i="39"/>
  <c r="Z66" i="39"/>
  <c r="Y66" i="39"/>
  <c r="X66" i="39"/>
  <c r="W66" i="39"/>
  <c r="V66" i="39"/>
  <c r="U66" i="39"/>
  <c r="T66" i="39"/>
  <c r="S66" i="39"/>
  <c r="R66" i="39"/>
  <c r="Q66" i="39"/>
  <c r="P66" i="39"/>
  <c r="O66" i="39"/>
  <c r="N66" i="39"/>
  <c r="M66" i="39"/>
  <c r="L66" i="39"/>
  <c r="K66" i="39"/>
  <c r="J66" i="39"/>
  <c r="I66" i="39"/>
  <c r="H66" i="39"/>
  <c r="G66" i="39"/>
  <c r="F66" i="39"/>
  <c r="E66" i="39"/>
  <c r="D66" i="39"/>
  <c r="C66" i="39"/>
  <c r="B66" i="39"/>
  <c r="AA65" i="39"/>
  <c r="Z65" i="39"/>
  <c r="Y65" i="39"/>
  <c r="X65" i="39"/>
  <c r="W65" i="39"/>
  <c r="V65" i="39"/>
  <c r="U65" i="39"/>
  <c r="T65" i="39"/>
  <c r="S65" i="39"/>
  <c r="R65" i="39"/>
  <c r="Q65" i="39"/>
  <c r="P65" i="39"/>
  <c r="O65" i="39"/>
  <c r="N65" i="39"/>
  <c r="M65" i="39"/>
  <c r="L65" i="39"/>
  <c r="K65" i="39"/>
  <c r="J65" i="39"/>
  <c r="I65" i="39"/>
  <c r="H65" i="39"/>
  <c r="G65" i="39"/>
  <c r="F65" i="39"/>
  <c r="E65" i="39"/>
  <c r="D65" i="39"/>
  <c r="C65" i="39"/>
  <c r="B65" i="39"/>
  <c r="AA64" i="39"/>
  <c r="Z64" i="39"/>
  <c r="Y64" i="39"/>
  <c r="X64" i="39"/>
  <c r="W64" i="39"/>
  <c r="V64" i="39"/>
  <c r="U64" i="39"/>
  <c r="T64" i="39"/>
  <c r="S64" i="39"/>
  <c r="R64" i="39"/>
  <c r="Q64" i="39"/>
  <c r="P64" i="39"/>
  <c r="O64" i="39"/>
  <c r="N64" i="39"/>
  <c r="M64" i="39"/>
  <c r="L64" i="39"/>
  <c r="K64" i="39"/>
  <c r="J64" i="39"/>
  <c r="I64" i="39"/>
  <c r="H64" i="39"/>
  <c r="G64" i="39"/>
  <c r="F64" i="39"/>
  <c r="E64" i="39"/>
  <c r="D64" i="39"/>
  <c r="C64" i="39"/>
  <c r="B64" i="39"/>
  <c r="AA63" i="39"/>
  <c r="Z63" i="39"/>
  <c r="Y63" i="39"/>
  <c r="X63" i="39"/>
  <c r="W63" i="39"/>
  <c r="V63" i="39"/>
  <c r="U63" i="39"/>
  <c r="T63" i="39"/>
  <c r="S63" i="39"/>
  <c r="R63" i="39"/>
  <c r="Q63" i="39"/>
  <c r="P63" i="39"/>
  <c r="O63" i="39"/>
  <c r="N63" i="39"/>
  <c r="M63" i="39"/>
  <c r="L63" i="39"/>
  <c r="K63" i="39"/>
  <c r="J63" i="39"/>
  <c r="I63" i="39"/>
  <c r="H63" i="39"/>
  <c r="G63" i="39"/>
  <c r="F63" i="39"/>
  <c r="E63" i="39"/>
  <c r="D63" i="39"/>
  <c r="C63" i="39"/>
  <c r="B63" i="39"/>
  <c r="AA62" i="39"/>
  <c r="Z62" i="39"/>
  <c r="Y62" i="39"/>
  <c r="X62" i="39"/>
  <c r="W62" i="39"/>
  <c r="V62" i="39"/>
  <c r="U62" i="39"/>
  <c r="T62" i="39"/>
  <c r="S62" i="39"/>
  <c r="R62" i="39"/>
  <c r="Q62" i="39"/>
  <c r="P62" i="39"/>
  <c r="O62" i="39"/>
  <c r="N62" i="39"/>
  <c r="M62" i="39"/>
  <c r="L62" i="39"/>
  <c r="K62" i="39"/>
  <c r="J62" i="39"/>
  <c r="I62" i="39"/>
  <c r="H62" i="39"/>
  <c r="G62" i="39"/>
  <c r="F62" i="39"/>
  <c r="E62" i="39"/>
  <c r="D62" i="39"/>
  <c r="C62" i="39"/>
  <c r="B62" i="39"/>
  <c r="AA61" i="39"/>
  <c r="Z61" i="39"/>
  <c r="Y61" i="39"/>
  <c r="X61" i="39"/>
  <c r="W61" i="39"/>
  <c r="V61" i="39"/>
  <c r="U61" i="39"/>
  <c r="T61" i="39"/>
  <c r="S61" i="39"/>
  <c r="R61" i="39"/>
  <c r="Q61" i="39"/>
  <c r="P61" i="39"/>
  <c r="O61" i="39"/>
  <c r="N61" i="39"/>
  <c r="M61" i="39"/>
  <c r="L61" i="39"/>
  <c r="K61" i="39"/>
  <c r="J61" i="39"/>
  <c r="I61" i="39"/>
  <c r="H61" i="39"/>
  <c r="G61" i="39"/>
  <c r="F61" i="39"/>
  <c r="E61" i="39"/>
  <c r="D61" i="39"/>
  <c r="C61" i="39"/>
  <c r="B61" i="39"/>
  <c r="AA60" i="39"/>
  <c r="Z60" i="39"/>
  <c r="Y60" i="39"/>
  <c r="X60" i="39"/>
  <c r="W60" i="39"/>
  <c r="V60" i="39"/>
  <c r="U60" i="39"/>
  <c r="T60" i="39"/>
  <c r="S60" i="39"/>
  <c r="R60" i="39"/>
  <c r="Q60" i="39"/>
  <c r="P60" i="39"/>
  <c r="O60" i="39"/>
  <c r="N60" i="39"/>
  <c r="M60" i="39"/>
  <c r="L60" i="39"/>
  <c r="K60" i="39"/>
  <c r="J60" i="39"/>
  <c r="I60" i="39"/>
  <c r="H60" i="39"/>
  <c r="G60" i="39"/>
  <c r="F60" i="39"/>
  <c r="E60" i="39"/>
  <c r="D60" i="39"/>
  <c r="C60" i="39"/>
  <c r="B60" i="39"/>
  <c r="AA59" i="39"/>
  <c r="Z59" i="39"/>
  <c r="Y59" i="39"/>
  <c r="X59" i="39"/>
  <c r="W59" i="39"/>
  <c r="V59" i="39"/>
  <c r="U59" i="39"/>
  <c r="T59" i="39"/>
  <c r="S59" i="39"/>
  <c r="R59" i="39"/>
  <c r="Q59" i="39"/>
  <c r="P59" i="39"/>
  <c r="O59" i="39"/>
  <c r="N59" i="39"/>
  <c r="M59" i="39"/>
  <c r="L59" i="39"/>
  <c r="K59" i="39"/>
  <c r="J59" i="39"/>
  <c r="I59" i="39"/>
  <c r="H59" i="39"/>
  <c r="G59" i="39"/>
  <c r="F59" i="39"/>
  <c r="E59" i="39"/>
  <c r="D59" i="39"/>
  <c r="C59" i="39"/>
  <c r="B59" i="39"/>
  <c r="AA58" i="39"/>
  <c r="Z58" i="39"/>
  <c r="Y58" i="39"/>
  <c r="X58" i="39"/>
  <c r="W58" i="39"/>
  <c r="V58" i="39"/>
  <c r="U58" i="39"/>
  <c r="T58" i="39"/>
  <c r="S58" i="39"/>
  <c r="R58" i="39"/>
  <c r="Q58" i="39"/>
  <c r="P58" i="39"/>
  <c r="O58" i="39"/>
  <c r="N58" i="39"/>
  <c r="M58" i="39"/>
  <c r="L58" i="39"/>
  <c r="K58" i="39"/>
  <c r="J58" i="39"/>
  <c r="I58" i="39"/>
  <c r="H58" i="39"/>
  <c r="G58" i="39"/>
  <c r="F58" i="39"/>
  <c r="E58" i="39"/>
  <c r="D58" i="39"/>
  <c r="C58" i="39"/>
  <c r="B58" i="39"/>
  <c r="AA57" i="39"/>
  <c r="Z57" i="39"/>
  <c r="Y57" i="39"/>
  <c r="X57" i="39"/>
  <c r="W57" i="39"/>
  <c r="V57" i="39"/>
  <c r="U57" i="39"/>
  <c r="T57" i="39"/>
  <c r="S57" i="39"/>
  <c r="R57" i="39"/>
  <c r="Q57" i="39"/>
  <c r="P57" i="39"/>
  <c r="O57" i="39"/>
  <c r="N57" i="39"/>
  <c r="M57" i="39"/>
  <c r="L57" i="39"/>
  <c r="K57" i="39"/>
  <c r="J57" i="39"/>
  <c r="I57" i="39"/>
  <c r="H57" i="39"/>
  <c r="G57" i="39"/>
  <c r="F57" i="39"/>
  <c r="E57" i="39"/>
  <c r="D57" i="39"/>
  <c r="C57" i="39"/>
  <c r="B57" i="39"/>
  <c r="AA56" i="39"/>
  <c r="Z56" i="39"/>
  <c r="Y56" i="39"/>
  <c r="X56" i="39"/>
  <c r="W56" i="39"/>
  <c r="V56" i="39"/>
  <c r="U56" i="39"/>
  <c r="T56" i="39"/>
  <c r="S56" i="39"/>
  <c r="R56" i="39"/>
  <c r="Q56" i="39"/>
  <c r="P56" i="39"/>
  <c r="O56" i="39"/>
  <c r="N56" i="39"/>
  <c r="M56" i="39"/>
  <c r="L56" i="39"/>
  <c r="K56" i="39"/>
  <c r="J56" i="39"/>
  <c r="I56" i="39"/>
  <c r="H56" i="39"/>
  <c r="G56" i="39"/>
  <c r="F56" i="39"/>
  <c r="E56" i="39"/>
  <c r="D56" i="39"/>
  <c r="C56" i="39"/>
  <c r="B56" i="39"/>
  <c r="AA55" i="39"/>
  <c r="Z55" i="39"/>
  <c r="Y55" i="39"/>
  <c r="X55" i="39"/>
  <c r="W55" i="39"/>
  <c r="V55" i="39"/>
  <c r="U55" i="39"/>
  <c r="T55" i="39"/>
  <c r="S55" i="39"/>
  <c r="R55" i="39"/>
  <c r="Q55" i="39"/>
  <c r="P55" i="39"/>
  <c r="O55" i="39"/>
  <c r="N55" i="39"/>
  <c r="M55" i="39"/>
  <c r="L55" i="39"/>
  <c r="K55" i="39"/>
  <c r="J55" i="39"/>
  <c r="I55" i="39"/>
  <c r="H55" i="39"/>
  <c r="G55" i="39"/>
  <c r="F55" i="39"/>
  <c r="E55" i="39"/>
  <c r="D55" i="39"/>
  <c r="C55" i="39"/>
  <c r="B55" i="39"/>
  <c r="AA54" i="39"/>
  <c r="Z54" i="39"/>
  <c r="Y54" i="39"/>
  <c r="X54" i="39"/>
  <c r="W54" i="39"/>
  <c r="V54" i="39"/>
  <c r="U54" i="39"/>
  <c r="T54" i="39"/>
  <c r="S54" i="39"/>
  <c r="R54" i="39"/>
  <c r="Q54" i="39"/>
  <c r="P54" i="39"/>
  <c r="O54" i="39"/>
  <c r="N54" i="39"/>
  <c r="M54" i="39"/>
  <c r="L54" i="39"/>
  <c r="K54" i="39"/>
  <c r="J54" i="39"/>
  <c r="I54" i="39"/>
  <c r="H54" i="39"/>
  <c r="G54" i="39"/>
  <c r="F54" i="39"/>
  <c r="E54" i="39"/>
  <c r="D54" i="39"/>
  <c r="C54" i="39"/>
  <c r="B54" i="39"/>
  <c r="AA53" i="39"/>
  <c r="Z53" i="39"/>
  <c r="Y53" i="39"/>
  <c r="X53" i="39"/>
  <c r="W53" i="39"/>
  <c r="V53" i="39"/>
  <c r="U53" i="39"/>
  <c r="T53" i="39"/>
  <c r="S53" i="39"/>
  <c r="R53" i="39"/>
  <c r="Q53" i="39"/>
  <c r="P53" i="39"/>
  <c r="O53" i="39"/>
  <c r="N53" i="39"/>
  <c r="M53" i="39"/>
  <c r="L53" i="39"/>
  <c r="K53" i="39"/>
  <c r="J53" i="39"/>
  <c r="I53" i="39"/>
  <c r="H53" i="39"/>
  <c r="G53" i="39"/>
  <c r="F53" i="39"/>
  <c r="E53" i="39"/>
  <c r="D53" i="39"/>
  <c r="C53" i="39"/>
  <c r="B53" i="39"/>
  <c r="AA52" i="39"/>
  <c r="Z52" i="39"/>
  <c r="Y52" i="39"/>
  <c r="X52" i="39"/>
  <c r="W52" i="39"/>
  <c r="V52" i="39"/>
  <c r="U52" i="39"/>
  <c r="T52" i="39"/>
  <c r="S52" i="39"/>
  <c r="R52" i="39"/>
  <c r="Q52" i="39"/>
  <c r="P52" i="39"/>
  <c r="O52" i="39"/>
  <c r="N52" i="39"/>
  <c r="M52" i="39"/>
  <c r="L52" i="39"/>
  <c r="K52" i="39"/>
  <c r="J52" i="39"/>
  <c r="I52" i="39"/>
  <c r="H52" i="39"/>
  <c r="G52" i="39"/>
  <c r="F52" i="39"/>
  <c r="E52" i="39"/>
  <c r="D52" i="39"/>
  <c r="C52" i="39"/>
  <c r="B52" i="39"/>
  <c r="AA51" i="39"/>
  <c r="Z51" i="39"/>
  <c r="Y51" i="39"/>
  <c r="X51" i="39"/>
  <c r="W51" i="39"/>
  <c r="V51" i="39"/>
  <c r="U51" i="39"/>
  <c r="T51" i="39"/>
  <c r="S51" i="39"/>
  <c r="R51" i="39"/>
  <c r="Q51" i="39"/>
  <c r="P51" i="39"/>
  <c r="O51" i="39"/>
  <c r="N51" i="39"/>
  <c r="M51" i="39"/>
  <c r="L51" i="39"/>
  <c r="K51" i="39"/>
  <c r="J51" i="39"/>
  <c r="I51" i="39"/>
  <c r="H51" i="39"/>
  <c r="G51" i="39"/>
  <c r="F51" i="39"/>
  <c r="E51" i="39"/>
  <c r="D51" i="39"/>
  <c r="C51" i="39"/>
  <c r="B51" i="39"/>
  <c r="AA50" i="39"/>
  <c r="Z50" i="39"/>
  <c r="Y50" i="39"/>
  <c r="X50" i="39"/>
  <c r="W50" i="39"/>
  <c r="V50" i="39"/>
  <c r="U50" i="39"/>
  <c r="T50" i="39"/>
  <c r="S50" i="39"/>
  <c r="R50" i="39"/>
  <c r="Q50" i="39"/>
  <c r="P50" i="39"/>
  <c r="O50" i="39"/>
  <c r="N50" i="39"/>
  <c r="M50" i="39"/>
  <c r="L50" i="39"/>
  <c r="K50" i="39"/>
  <c r="J50" i="39"/>
  <c r="I50" i="39"/>
  <c r="H50" i="39"/>
  <c r="G50" i="39"/>
  <c r="F50" i="39"/>
  <c r="E50" i="39"/>
  <c r="D50" i="39"/>
  <c r="C50" i="39"/>
  <c r="B50" i="39"/>
  <c r="AA49" i="39"/>
  <c r="Z49" i="39"/>
  <c r="Y49" i="39"/>
  <c r="X49" i="39"/>
  <c r="W49" i="39"/>
  <c r="V49" i="39"/>
  <c r="U49" i="39"/>
  <c r="T49" i="39"/>
  <c r="S49" i="39"/>
  <c r="R49" i="39"/>
  <c r="Q49" i="39"/>
  <c r="P49" i="39"/>
  <c r="O49" i="39"/>
  <c r="N49" i="39"/>
  <c r="M49" i="39"/>
  <c r="L49" i="39"/>
  <c r="K49" i="39"/>
  <c r="J49" i="39"/>
  <c r="I49" i="39"/>
  <c r="H49" i="39"/>
  <c r="G49" i="39"/>
  <c r="F49" i="39"/>
  <c r="E49" i="39"/>
  <c r="D49" i="39"/>
  <c r="C49" i="39"/>
  <c r="B49" i="39"/>
  <c r="AA48" i="39"/>
  <c r="Z48" i="39"/>
  <c r="Y48" i="39"/>
  <c r="X48" i="39"/>
  <c r="W48" i="39"/>
  <c r="V48" i="39"/>
  <c r="U48" i="39"/>
  <c r="T48" i="39"/>
  <c r="S48" i="39"/>
  <c r="R48" i="39"/>
  <c r="Q48" i="39"/>
  <c r="P48" i="39"/>
  <c r="O48" i="39"/>
  <c r="N48" i="39"/>
  <c r="M48" i="39"/>
  <c r="L48" i="39"/>
  <c r="K48" i="39"/>
  <c r="J48" i="39"/>
  <c r="I48" i="39"/>
  <c r="H48" i="39"/>
  <c r="G48" i="39"/>
  <c r="F48" i="39"/>
  <c r="E48" i="39"/>
  <c r="D48" i="39"/>
  <c r="C48" i="39"/>
  <c r="B48" i="39"/>
  <c r="AA47" i="39"/>
  <c r="Z47" i="39"/>
  <c r="Y47" i="39"/>
  <c r="X47" i="39"/>
  <c r="W47" i="39"/>
  <c r="V47" i="39"/>
  <c r="U47" i="39"/>
  <c r="T47" i="39"/>
  <c r="S47" i="39"/>
  <c r="R47" i="39"/>
  <c r="Q47" i="39"/>
  <c r="P47" i="39"/>
  <c r="O47" i="39"/>
  <c r="N47" i="39"/>
  <c r="M47" i="39"/>
  <c r="L47" i="39"/>
  <c r="K47" i="39"/>
  <c r="J47" i="39"/>
  <c r="I47" i="39"/>
  <c r="H47" i="39"/>
  <c r="G47" i="39"/>
  <c r="F47" i="39"/>
  <c r="E47" i="39"/>
  <c r="D47" i="39"/>
  <c r="C47" i="39"/>
  <c r="B47" i="39"/>
  <c r="AA46" i="39"/>
  <c r="Z46" i="39"/>
  <c r="Y46" i="39"/>
  <c r="X46" i="39"/>
  <c r="W46" i="39"/>
  <c r="V46" i="39"/>
  <c r="U46" i="39"/>
  <c r="T46" i="39"/>
  <c r="S46" i="39"/>
  <c r="R46" i="39"/>
  <c r="Q46" i="39"/>
  <c r="P46" i="39"/>
  <c r="O46" i="39"/>
  <c r="N46" i="39"/>
  <c r="M46" i="39"/>
  <c r="L46" i="39"/>
  <c r="K46" i="39"/>
  <c r="J46" i="39"/>
  <c r="I46" i="39"/>
  <c r="H46" i="39"/>
  <c r="G46" i="39"/>
  <c r="F46" i="39"/>
  <c r="E46" i="39"/>
  <c r="D46" i="39"/>
  <c r="C46" i="39"/>
  <c r="B46" i="39"/>
  <c r="AA45" i="39"/>
  <c r="Z45" i="39"/>
  <c r="Y45" i="39"/>
  <c r="X45" i="39"/>
  <c r="W45" i="39"/>
  <c r="V45" i="39"/>
  <c r="U45" i="39"/>
  <c r="T45" i="39"/>
  <c r="S45" i="39"/>
  <c r="R45" i="39"/>
  <c r="Q45" i="39"/>
  <c r="P45" i="39"/>
  <c r="O45" i="39"/>
  <c r="N45" i="39"/>
  <c r="M45" i="39"/>
  <c r="L45" i="39"/>
  <c r="K45" i="39"/>
  <c r="J45" i="39"/>
  <c r="I45" i="39"/>
  <c r="H45" i="39"/>
  <c r="G45" i="39"/>
  <c r="F45" i="39"/>
  <c r="E45" i="39"/>
  <c r="D45" i="39"/>
  <c r="C45" i="39"/>
  <c r="B45" i="39"/>
  <c r="AA44" i="39"/>
  <c r="Z44" i="39"/>
  <c r="Y44" i="39"/>
  <c r="X44" i="39"/>
  <c r="W44" i="39"/>
  <c r="V44" i="39"/>
  <c r="U44" i="39"/>
  <c r="T44" i="39"/>
  <c r="S44" i="39"/>
  <c r="R44" i="39"/>
  <c r="Q44" i="39"/>
  <c r="P44" i="39"/>
  <c r="O44" i="39"/>
  <c r="N44" i="39"/>
  <c r="M44" i="39"/>
  <c r="L44" i="39"/>
  <c r="K44" i="39"/>
  <c r="J44" i="39"/>
  <c r="I44" i="39"/>
  <c r="H44" i="39"/>
  <c r="G44" i="39"/>
  <c r="F44" i="39"/>
  <c r="E44" i="39"/>
  <c r="D44" i="39"/>
  <c r="C44" i="39"/>
  <c r="B44" i="39"/>
  <c r="AA43" i="39"/>
  <c r="Z43" i="39"/>
  <c r="Y43" i="39"/>
  <c r="X43" i="39"/>
  <c r="W43" i="39"/>
  <c r="V43" i="39"/>
  <c r="U43" i="39"/>
  <c r="T43" i="39"/>
  <c r="S43" i="39"/>
  <c r="R43" i="39"/>
  <c r="Q43" i="39"/>
  <c r="P43" i="39"/>
  <c r="O43" i="39"/>
  <c r="N43" i="39"/>
  <c r="M43" i="39"/>
  <c r="L43" i="39"/>
  <c r="K43" i="39"/>
  <c r="J43" i="39"/>
  <c r="I43" i="39"/>
  <c r="H43" i="39"/>
  <c r="G43" i="39"/>
  <c r="F43" i="39"/>
  <c r="E43" i="39"/>
  <c r="D43" i="39"/>
  <c r="C43" i="39"/>
  <c r="B43" i="39"/>
  <c r="AA42" i="39"/>
  <c r="Z42" i="39"/>
  <c r="Y42" i="39"/>
  <c r="X42" i="39"/>
  <c r="W42" i="39"/>
  <c r="V42" i="39"/>
  <c r="U42" i="39"/>
  <c r="T42" i="39"/>
  <c r="S42" i="39"/>
  <c r="R42" i="39"/>
  <c r="Q42" i="39"/>
  <c r="P42" i="39"/>
  <c r="O42" i="39"/>
  <c r="N42" i="39"/>
  <c r="M42" i="39"/>
  <c r="L42" i="39"/>
  <c r="K42" i="39"/>
  <c r="J42" i="39"/>
  <c r="I42" i="39"/>
  <c r="H42" i="39"/>
  <c r="G42" i="39"/>
  <c r="F42" i="39"/>
  <c r="E42" i="39"/>
  <c r="D42" i="39"/>
  <c r="C42" i="39"/>
  <c r="B42" i="39"/>
  <c r="AA41" i="39"/>
  <c r="Z41" i="39"/>
  <c r="Y41" i="39"/>
  <c r="X41" i="39"/>
  <c r="W41" i="39"/>
  <c r="V41" i="39"/>
  <c r="U41" i="39"/>
  <c r="T41" i="39"/>
  <c r="S41" i="39"/>
  <c r="R41" i="39"/>
  <c r="Q41" i="39"/>
  <c r="P41" i="39"/>
  <c r="O41" i="39"/>
  <c r="N41" i="39"/>
  <c r="M41" i="39"/>
  <c r="L41" i="39"/>
  <c r="K41" i="39"/>
  <c r="J41" i="39"/>
  <c r="I41" i="39"/>
  <c r="H41" i="39"/>
  <c r="G41" i="39"/>
  <c r="F41" i="39"/>
  <c r="E41" i="39"/>
  <c r="D41" i="39"/>
  <c r="C41" i="39"/>
  <c r="B41" i="39"/>
  <c r="AA40" i="39"/>
  <c r="Z40" i="39"/>
  <c r="Y40" i="39"/>
  <c r="X40" i="39"/>
  <c r="W40" i="39"/>
  <c r="V40" i="39"/>
  <c r="U40" i="39"/>
  <c r="T40" i="39"/>
  <c r="S40" i="39"/>
  <c r="R40" i="39"/>
  <c r="Q40" i="39"/>
  <c r="P40" i="39"/>
  <c r="O40" i="39"/>
  <c r="N40" i="39"/>
  <c r="M40" i="39"/>
  <c r="L40" i="39"/>
  <c r="K40" i="39"/>
  <c r="J40" i="39"/>
  <c r="I40" i="39"/>
  <c r="H40" i="39"/>
  <c r="G40" i="39"/>
  <c r="F40" i="39"/>
  <c r="E40" i="39"/>
  <c r="D40" i="39"/>
  <c r="C40" i="39"/>
  <c r="B40" i="39"/>
  <c r="AC35" i="39"/>
  <c r="AB35" i="39"/>
  <c r="AA35" i="39"/>
  <c r="Z35" i="39"/>
  <c r="Y35" i="39"/>
  <c r="X35" i="39"/>
  <c r="W35" i="39"/>
  <c r="V35" i="39"/>
  <c r="U35" i="39"/>
  <c r="T35" i="39"/>
  <c r="S35" i="39"/>
  <c r="R35" i="39"/>
  <c r="Q35" i="39"/>
  <c r="P35" i="39"/>
  <c r="O35" i="39"/>
  <c r="N35" i="39"/>
  <c r="M35" i="39"/>
  <c r="L35" i="39"/>
  <c r="K35" i="39"/>
  <c r="J35" i="39"/>
  <c r="I35" i="39"/>
  <c r="H35" i="39"/>
  <c r="G35" i="39"/>
  <c r="F35" i="39"/>
  <c r="E35" i="39"/>
  <c r="D35" i="39"/>
  <c r="C35" i="39"/>
  <c r="B35" i="39"/>
  <c r="AC34" i="39"/>
  <c r="AB34" i="39"/>
  <c r="AA34" i="39"/>
  <c r="Z34" i="39"/>
  <c r="Y34" i="39"/>
  <c r="X34" i="39"/>
  <c r="W34" i="39"/>
  <c r="V34" i="39"/>
  <c r="U34" i="39"/>
  <c r="T34" i="39"/>
  <c r="S34" i="39"/>
  <c r="R34" i="39"/>
  <c r="Q34" i="39"/>
  <c r="P34" i="39"/>
  <c r="O34" i="39"/>
  <c r="N34" i="39"/>
  <c r="M34" i="39"/>
  <c r="L34" i="39"/>
  <c r="K34" i="39"/>
  <c r="J34" i="39"/>
  <c r="I34" i="39"/>
  <c r="H34" i="39"/>
  <c r="G34" i="39"/>
  <c r="F34" i="39"/>
  <c r="E34" i="39"/>
  <c r="D34" i="39"/>
  <c r="C34" i="39"/>
  <c r="B34" i="39"/>
  <c r="AC33" i="39"/>
  <c r="AB33" i="39"/>
  <c r="AA33" i="39"/>
  <c r="Z33" i="39"/>
  <c r="Y33" i="39"/>
  <c r="X33" i="39"/>
  <c r="W33" i="39"/>
  <c r="V33" i="39"/>
  <c r="U33" i="39"/>
  <c r="T33" i="39"/>
  <c r="S33" i="39"/>
  <c r="R33" i="39"/>
  <c r="Q33" i="39"/>
  <c r="P33" i="39"/>
  <c r="O33" i="39"/>
  <c r="N33" i="39"/>
  <c r="M33" i="39"/>
  <c r="L33" i="39"/>
  <c r="K33" i="39"/>
  <c r="J33" i="39"/>
  <c r="I33" i="39"/>
  <c r="H33" i="39"/>
  <c r="G33" i="39"/>
  <c r="F33" i="39"/>
  <c r="E33" i="39"/>
  <c r="D33" i="39"/>
  <c r="C33" i="39"/>
  <c r="B33" i="39"/>
  <c r="AC32" i="39"/>
  <c r="AB32" i="39"/>
  <c r="AA32" i="39"/>
  <c r="Z32" i="39"/>
  <c r="Y32" i="39"/>
  <c r="X32" i="39"/>
  <c r="W32" i="39"/>
  <c r="V32" i="39"/>
  <c r="U32" i="39"/>
  <c r="T32" i="39"/>
  <c r="S32" i="39"/>
  <c r="R32" i="39"/>
  <c r="Q32" i="39"/>
  <c r="P32" i="39"/>
  <c r="O32" i="39"/>
  <c r="N32" i="39"/>
  <c r="M32" i="39"/>
  <c r="L32" i="39"/>
  <c r="K32" i="39"/>
  <c r="J32" i="39"/>
  <c r="I32" i="39"/>
  <c r="H32" i="39"/>
  <c r="G32" i="39"/>
  <c r="F32" i="39"/>
  <c r="E32" i="39"/>
  <c r="D32" i="39"/>
  <c r="C32" i="39"/>
  <c r="B32" i="39"/>
  <c r="AC31" i="39"/>
  <c r="AB31" i="39"/>
  <c r="AA31" i="39"/>
  <c r="Z31" i="39"/>
  <c r="Y31" i="39"/>
  <c r="X31" i="39"/>
  <c r="W31" i="39"/>
  <c r="V31" i="39"/>
  <c r="U31" i="39"/>
  <c r="T31" i="39"/>
  <c r="S31" i="39"/>
  <c r="R31" i="39"/>
  <c r="Q31" i="39"/>
  <c r="P31" i="39"/>
  <c r="O31" i="39"/>
  <c r="N31" i="39"/>
  <c r="M31" i="39"/>
  <c r="L31" i="39"/>
  <c r="K31" i="39"/>
  <c r="J31" i="39"/>
  <c r="I31" i="39"/>
  <c r="H31" i="39"/>
  <c r="G31" i="39"/>
  <c r="F31" i="39"/>
  <c r="E31" i="39"/>
  <c r="D31" i="39"/>
  <c r="C31" i="39"/>
  <c r="B31" i="39"/>
  <c r="AC30" i="39"/>
  <c r="AB30" i="39"/>
  <c r="AA30" i="39"/>
  <c r="Z30" i="39"/>
  <c r="Y30" i="39"/>
  <c r="X30" i="39"/>
  <c r="W30" i="39"/>
  <c r="V30" i="39"/>
  <c r="U30" i="39"/>
  <c r="T30" i="39"/>
  <c r="S30" i="39"/>
  <c r="R30" i="39"/>
  <c r="Q30" i="39"/>
  <c r="P30" i="39"/>
  <c r="O30" i="39"/>
  <c r="N30" i="39"/>
  <c r="M30" i="39"/>
  <c r="L30" i="39"/>
  <c r="K30" i="39"/>
  <c r="J30" i="39"/>
  <c r="I30" i="39"/>
  <c r="H30" i="39"/>
  <c r="G30" i="39"/>
  <c r="F30" i="39"/>
  <c r="E30" i="39"/>
  <c r="D30" i="39"/>
  <c r="C30" i="39"/>
  <c r="B30"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9" i="39"/>
  <c r="C29" i="39"/>
  <c r="B29" i="39"/>
  <c r="AC28" i="39"/>
  <c r="AB28" i="39"/>
  <c r="AA28" i="39"/>
  <c r="Z28" i="39"/>
  <c r="Y28" i="39"/>
  <c r="X28" i="39"/>
  <c r="W28" i="39"/>
  <c r="V28" i="39"/>
  <c r="U28" i="39"/>
  <c r="T28" i="39"/>
  <c r="S28" i="39"/>
  <c r="R28" i="39"/>
  <c r="Q28" i="39"/>
  <c r="P28" i="39"/>
  <c r="O28" i="39"/>
  <c r="N28" i="39"/>
  <c r="M28" i="39"/>
  <c r="L28" i="39"/>
  <c r="K28" i="39"/>
  <c r="J28" i="39"/>
  <c r="I28" i="39"/>
  <c r="H28" i="39"/>
  <c r="G28" i="39"/>
  <c r="F28" i="39"/>
  <c r="E28" i="39"/>
  <c r="D28" i="39"/>
  <c r="C28" i="39"/>
  <c r="B28" i="39"/>
  <c r="AC27" i="39"/>
  <c r="AB27" i="39"/>
  <c r="AA27" i="39"/>
  <c r="Z27" i="39"/>
  <c r="Y27" i="39"/>
  <c r="X27" i="39"/>
  <c r="W27" i="39"/>
  <c r="V27" i="39"/>
  <c r="U27" i="39"/>
  <c r="T27" i="39"/>
  <c r="S27" i="39"/>
  <c r="R27" i="39"/>
  <c r="Q27" i="39"/>
  <c r="P27" i="39"/>
  <c r="O27" i="39"/>
  <c r="N27" i="39"/>
  <c r="M27" i="39"/>
  <c r="L27" i="39"/>
  <c r="K27" i="39"/>
  <c r="J27" i="39"/>
  <c r="I27" i="39"/>
  <c r="H27" i="39"/>
  <c r="G27" i="39"/>
  <c r="F27" i="39"/>
  <c r="E27" i="39"/>
  <c r="D27" i="39"/>
  <c r="C27" i="39"/>
  <c r="B27" i="39"/>
  <c r="AC26" i="39"/>
  <c r="AB26" i="39"/>
  <c r="AA26" i="39"/>
  <c r="Z26" i="39"/>
  <c r="Y26" i="39"/>
  <c r="X26" i="39"/>
  <c r="W26" i="39"/>
  <c r="V26" i="39"/>
  <c r="U26" i="39"/>
  <c r="T26" i="39"/>
  <c r="S26" i="39"/>
  <c r="R26" i="39"/>
  <c r="Q26" i="39"/>
  <c r="P26" i="39"/>
  <c r="O26" i="39"/>
  <c r="N26" i="39"/>
  <c r="M26" i="39"/>
  <c r="L26" i="39"/>
  <c r="K26" i="39"/>
  <c r="J26" i="39"/>
  <c r="I26" i="39"/>
  <c r="H26" i="39"/>
  <c r="G26" i="39"/>
  <c r="F26" i="39"/>
  <c r="E26" i="39"/>
  <c r="D26" i="39"/>
  <c r="C26" i="39"/>
  <c r="B26" i="39"/>
  <c r="AC25" i="39"/>
  <c r="AB25" i="39"/>
  <c r="AA25" i="39"/>
  <c r="Z25" i="39"/>
  <c r="Y25" i="39"/>
  <c r="X25" i="39"/>
  <c r="W25" i="39"/>
  <c r="V25" i="39"/>
  <c r="U25" i="39"/>
  <c r="T25" i="39"/>
  <c r="S25" i="39"/>
  <c r="R25" i="39"/>
  <c r="Q25" i="39"/>
  <c r="P25" i="39"/>
  <c r="O25" i="39"/>
  <c r="N25" i="39"/>
  <c r="M25" i="39"/>
  <c r="L25" i="39"/>
  <c r="K25" i="39"/>
  <c r="J25" i="39"/>
  <c r="I25" i="39"/>
  <c r="H25" i="39"/>
  <c r="G25" i="39"/>
  <c r="F25" i="39"/>
  <c r="E25" i="39"/>
  <c r="D25" i="39"/>
  <c r="C25" i="39"/>
  <c r="B25" i="39"/>
  <c r="AC24" i="39"/>
  <c r="AB24" i="39"/>
  <c r="AA24" i="39"/>
  <c r="Z24" i="39"/>
  <c r="Y24" i="39"/>
  <c r="X24" i="39"/>
  <c r="W24" i="39"/>
  <c r="V24" i="39"/>
  <c r="U24" i="39"/>
  <c r="T24" i="39"/>
  <c r="S24" i="39"/>
  <c r="R24" i="39"/>
  <c r="Q24" i="39"/>
  <c r="P24" i="39"/>
  <c r="O24" i="39"/>
  <c r="N24" i="39"/>
  <c r="M24" i="39"/>
  <c r="L24" i="39"/>
  <c r="K24" i="39"/>
  <c r="J24" i="39"/>
  <c r="I24" i="39"/>
  <c r="H24" i="39"/>
  <c r="G24" i="39"/>
  <c r="F24" i="39"/>
  <c r="E24" i="39"/>
  <c r="D24" i="39"/>
  <c r="C24" i="39"/>
  <c r="B24" i="39"/>
  <c r="AC23" i="39"/>
  <c r="AB23" i="39"/>
  <c r="AA23" i="39"/>
  <c r="Z23" i="39"/>
  <c r="Y23" i="39"/>
  <c r="X23" i="39"/>
  <c r="W23" i="39"/>
  <c r="V23" i="39"/>
  <c r="U23" i="39"/>
  <c r="T23" i="39"/>
  <c r="S23" i="39"/>
  <c r="R23" i="39"/>
  <c r="Q23" i="39"/>
  <c r="P23" i="39"/>
  <c r="O23" i="39"/>
  <c r="N23" i="39"/>
  <c r="M23" i="39"/>
  <c r="L23" i="39"/>
  <c r="K23" i="39"/>
  <c r="J23" i="39"/>
  <c r="I23" i="39"/>
  <c r="H23" i="39"/>
  <c r="G23" i="39"/>
  <c r="F23" i="39"/>
  <c r="E23" i="39"/>
  <c r="D23" i="39"/>
  <c r="C23" i="39"/>
  <c r="B23" i="39"/>
  <c r="AC22" i="39"/>
  <c r="AB22" i="39"/>
  <c r="AA22" i="39"/>
  <c r="Z22" i="39"/>
  <c r="Y22" i="39"/>
  <c r="X22" i="39"/>
  <c r="W22" i="39"/>
  <c r="V22" i="39"/>
  <c r="U22" i="39"/>
  <c r="T22" i="39"/>
  <c r="S22" i="39"/>
  <c r="R22" i="39"/>
  <c r="Q22" i="39"/>
  <c r="P22" i="39"/>
  <c r="O22" i="39"/>
  <c r="N22" i="39"/>
  <c r="M22" i="39"/>
  <c r="L22" i="39"/>
  <c r="K22" i="39"/>
  <c r="J22" i="39"/>
  <c r="I22" i="39"/>
  <c r="H22" i="39"/>
  <c r="G22" i="39"/>
  <c r="F22" i="39"/>
  <c r="E22" i="39"/>
  <c r="D22" i="39"/>
  <c r="C22" i="39"/>
  <c r="B22" i="39"/>
  <c r="AC21" i="39"/>
  <c r="AB21" i="39"/>
  <c r="AA21" i="39"/>
  <c r="Z21" i="39"/>
  <c r="Y21" i="39"/>
  <c r="X21" i="39"/>
  <c r="W21" i="39"/>
  <c r="V21" i="39"/>
  <c r="U21" i="39"/>
  <c r="T21" i="39"/>
  <c r="S21" i="39"/>
  <c r="R21" i="39"/>
  <c r="Q21" i="39"/>
  <c r="P21" i="39"/>
  <c r="O21" i="39"/>
  <c r="N21" i="39"/>
  <c r="M21" i="39"/>
  <c r="L21" i="39"/>
  <c r="K21" i="39"/>
  <c r="J21" i="39"/>
  <c r="I21" i="39"/>
  <c r="H21" i="39"/>
  <c r="G21" i="39"/>
  <c r="F21" i="39"/>
  <c r="E21" i="39"/>
  <c r="D21" i="39"/>
  <c r="C21" i="39"/>
  <c r="B21" i="39"/>
  <c r="AC20" i="39"/>
  <c r="AB20" i="39"/>
  <c r="AA20" i="39"/>
  <c r="Z20" i="39"/>
  <c r="Y20" i="39"/>
  <c r="X20" i="39"/>
  <c r="W20" i="39"/>
  <c r="V20" i="39"/>
  <c r="U20" i="39"/>
  <c r="T20" i="39"/>
  <c r="S20" i="39"/>
  <c r="R20" i="39"/>
  <c r="Q20" i="39"/>
  <c r="P20" i="39"/>
  <c r="O20" i="39"/>
  <c r="N20" i="39"/>
  <c r="M20" i="39"/>
  <c r="L20" i="39"/>
  <c r="K20" i="39"/>
  <c r="J20" i="39"/>
  <c r="I20" i="39"/>
  <c r="H20" i="39"/>
  <c r="G20" i="39"/>
  <c r="F20" i="39"/>
  <c r="E20" i="39"/>
  <c r="D20" i="39"/>
  <c r="C20" i="39"/>
  <c r="B20"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C19" i="39"/>
  <c r="B19" i="39"/>
  <c r="AC18" i="39"/>
  <c r="AB18" i="39"/>
  <c r="AA18" i="39"/>
  <c r="Z18" i="39"/>
  <c r="Y18" i="39"/>
  <c r="X18" i="39"/>
  <c r="W18" i="39"/>
  <c r="V18" i="39"/>
  <c r="U18" i="39"/>
  <c r="T18" i="39"/>
  <c r="S18" i="39"/>
  <c r="R18" i="39"/>
  <c r="Q18" i="39"/>
  <c r="P18" i="39"/>
  <c r="O18" i="39"/>
  <c r="N18" i="39"/>
  <c r="M18" i="39"/>
  <c r="L18" i="39"/>
  <c r="K18" i="39"/>
  <c r="J18" i="39"/>
  <c r="I18" i="39"/>
  <c r="H18" i="39"/>
  <c r="G18" i="39"/>
  <c r="F18" i="39"/>
  <c r="E18" i="39"/>
  <c r="D18" i="39"/>
  <c r="C18" i="39"/>
  <c r="B18" i="39"/>
  <c r="AC17" i="39"/>
  <c r="AB17" i="39"/>
  <c r="AA17" i="39"/>
  <c r="Z17" i="39"/>
  <c r="Y17" i="39"/>
  <c r="X17" i="39"/>
  <c r="W17" i="39"/>
  <c r="V17" i="39"/>
  <c r="U17" i="39"/>
  <c r="T17" i="39"/>
  <c r="S17" i="39"/>
  <c r="R17" i="39"/>
  <c r="Q17" i="39"/>
  <c r="P17" i="39"/>
  <c r="O17" i="39"/>
  <c r="N17" i="39"/>
  <c r="M17" i="39"/>
  <c r="L17" i="39"/>
  <c r="K17" i="39"/>
  <c r="J17" i="39"/>
  <c r="I17" i="39"/>
  <c r="H17" i="39"/>
  <c r="G17" i="39"/>
  <c r="F17" i="39"/>
  <c r="E17" i="39"/>
  <c r="D17" i="39"/>
  <c r="C17" i="39"/>
  <c r="B17" i="39"/>
  <c r="AC16" i="39"/>
  <c r="AB16" i="39"/>
  <c r="AA16" i="39"/>
  <c r="Z16" i="39"/>
  <c r="Y16" i="39"/>
  <c r="X16" i="39"/>
  <c r="W16" i="39"/>
  <c r="V16" i="39"/>
  <c r="U16" i="39"/>
  <c r="T16" i="39"/>
  <c r="S16" i="39"/>
  <c r="R16" i="39"/>
  <c r="Q16" i="39"/>
  <c r="P16" i="39"/>
  <c r="O16" i="39"/>
  <c r="N16" i="39"/>
  <c r="M16" i="39"/>
  <c r="L16" i="39"/>
  <c r="K16" i="39"/>
  <c r="J16" i="39"/>
  <c r="I16" i="39"/>
  <c r="H16" i="39"/>
  <c r="G16" i="39"/>
  <c r="F16" i="39"/>
  <c r="E16" i="39"/>
  <c r="D16" i="39"/>
  <c r="C16" i="39"/>
  <c r="B16" i="39"/>
  <c r="AC15" i="39"/>
  <c r="AB15" i="39"/>
  <c r="AA15" i="39"/>
  <c r="Z15" i="39"/>
  <c r="Y15" i="39"/>
  <c r="X15" i="39"/>
  <c r="W15" i="39"/>
  <c r="V15" i="39"/>
  <c r="U15" i="39"/>
  <c r="T15" i="39"/>
  <c r="S15" i="39"/>
  <c r="R15" i="39"/>
  <c r="Q15" i="39"/>
  <c r="P15" i="39"/>
  <c r="O15" i="39"/>
  <c r="N15" i="39"/>
  <c r="M15" i="39"/>
  <c r="L15" i="39"/>
  <c r="K15" i="39"/>
  <c r="J15" i="39"/>
  <c r="I15" i="39"/>
  <c r="H15" i="39"/>
  <c r="G15" i="39"/>
  <c r="F15" i="39"/>
  <c r="E15" i="39"/>
  <c r="D15" i="39"/>
  <c r="C15" i="39"/>
  <c r="B15" i="39"/>
  <c r="AC14" i="39"/>
  <c r="AB14" i="39"/>
  <c r="AA14" i="39"/>
  <c r="Z14" i="39"/>
  <c r="Y14" i="39"/>
  <c r="X14" i="39"/>
  <c r="W14" i="39"/>
  <c r="V14" i="39"/>
  <c r="U14" i="39"/>
  <c r="T14" i="39"/>
  <c r="S14" i="39"/>
  <c r="R14" i="39"/>
  <c r="Q14" i="39"/>
  <c r="P14" i="39"/>
  <c r="O14" i="39"/>
  <c r="N14" i="39"/>
  <c r="M14" i="39"/>
  <c r="L14" i="39"/>
  <c r="K14" i="39"/>
  <c r="J14" i="39"/>
  <c r="I14" i="39"/>
  <c r="H14" i="39"/>
  <c r="G14" i="39"/>
  <c r="F14" i="39"/>
  <c r="E14" i="39"/>
  <c r="D14" i="39"/>
  <c r="C14" i="39"/>
  <c r="B14" i="39"/>
  <c r="AC13" i="39"/>
  <c r="AB13" i="39"/>
  <c r="AA13" i="39"/>
  <c r="Z13" i="39"/>
  <c r="Y13" i="39"/>
  <c r="X13" i="39"/>
  <c r="W13" i="39"/>
  <c r="V13" i="39"/>
  <c r="U13" i="39"/>
  <c r="T13" i="39"/>
  <c r="S13" i="39"/>
  <c r="R13" i="39"/>
  <c r="Q13" i="39"/>
  <c r="P13" i="39"/>
  <c r="O13" i="39"/>
  <c r="N13" i="39"/>
  <c r="M13" i="39"/>
  <c r="L13" i="39"/>
  <c r="K13" i="39"/>
  <c r="J13" i="39"/>
  <c r="I13" i="39"/>
  <c r="H13" i="39"/>
  <c r="G13" i="39"/>
  <c r="F13" i="39"/>
  <c r="E13" i="39"/>
  <c r="D13" i="39"/>
  <c r="C13" i="39"/>
  <c r="B13" i="39"/>
  <c r="AC12" i="39"/>
  <c r="AB12" i="39"/>
  <c r="AA12" i="39"/>
  <c r="Z12" i="39"/>
  <c r="Y12" i="39"/>
  <c r="X12" i="39"/>
  <c r="W12" i="39"/>
  <c r="V12" i="39"/>
  <c r="U12" i="39"/>
  <c r="T12" i="39"/>
  <c r="S12" i="39"/>
  <c r="R12" i="39"/>
  <c r="Q12" i="39"/>
  <c r="P12" i="39"/>
  <c r="O12" i="39"/>
  <c r="N12" i="39"/>
  <c r="M12" i="39"/>
  <c r="L12" i="39"/>
  <c r="K12" i="39"/>
  <c r="J12" i="39"/>
  <c r="I12" i="39"/>
  <c r="H12" i="39"/>
  <c r="G12" i="39"/>
  <c r="F12" i="39"/>
  <c r="E12" i="39"/>
  <c r="D12" i="39"/>
  <c r="C12" i="39"/>
  <c r="B12" i="39"/>
  <c r="AC11" i="39"/>
  <c r="AB11" i="39"/>
  <c r="AA11" i="39"/>
  <c r="Z11" i="39"/>
  <c r="Y11" i="39"/>
  <c r="X11" i="39"/>
  <c r="W11" i="39"/>
  <c r="V11" i="39"/>
  <c r="U11" i="39"/>
  <c r="T11" i="39"/>
  <c r="S11" i="39"/>
  <c r="R11" i="39"/>
  <c r="Q11" i="39"/>
  <c r="P11" i="39"/>
  <c r="O11" i="39"/>
  <c r="N11" i="39"/>
  <c r="M11" i="39"/>
  <c r="L11" i="39"/>
  <c r="K11" i="39"/>
  <c r="J11" i="39"/>
  <c r="I11" i="39"/>
  <c r="H11" i="39"/>
  <c r="G11" i="39"/>
  <c r="F11" i="39"/>
  <c r="E11" i="39"/>
  <c r="D11" i="39"/>
  <c r="C11" i="39"/>
  <c r="B11" i="39"/>
  <c r="AC10" i="39"/>
  <c r="AB10" i="39"/>
  <c r="AA10" i="39"/>
  <c r="Z10" i="39"/>
  <c r="Y10" i="39"/>
  <c r="X10" i="39"/>
  <c r="W10" i="39"/>
  <c r="V10" i="39"/>
  <c r="U10" i="39"/>
  <c r="T10" i="39"/>
  <c r="S10" i="39"/>
  <c r="R10" i="39"/>
  <c r="Q10" i="39"/>
  <c r="P10" i="39"/>
  <c r="O10" i="39"/>
  <c r="N10" i="39"/>
  <c r="M10" i="39"/>
  <c r="L10" i="39"/>
  <c r="K10" i="39"/>
  <c r="J10" i="39"/>
  <c r="I10" i="39"/>
  <c r="H10" i="39"/>
  <c r="G10" i="39"/>
  <c r="F10" i="39"/>
  <c r="E10" i="39"/>
  <c r="D10" i="39"/>
  <c r="C10" i="39"/>
  <c r="B10" i="39"/>
  <c r="AC9" i="39"/>
  <c r="AB9" i="39"/>
  <c r="AA9" i="39"/>
  <c r="Z9" i="39"/>
  <c r="Y9" i="39"/>
  <c r="X9" i="39"/>
  <c r="W9" i="39"/>
  <c r="V9" i="39"/>
  <c r="U9" i="39"/>
  <c r="T9" i="39"/>
  <c r="S9" i="39"/>
  <c r="R9" i="39"/>
  <c r="Q9" i="39"/>
  <c r="P9" i="39"/>
  <c r="O9" i="39"/>
  <c r="N9" i="39"/>
  <c r="M9" i="39"/>
  <c r="L9" i="39"/>
  <c r="K9" i="39"/>
  <c r="J9" i="39"/>
  <c r="I9" i="39"/>
  <c r="H9" i="39"/>
  <c r="G9" i="39"/>
  <c r="F9" i="39"/>
  <c r="E9" i="39"/>
  <c r="D9" i="39"/>
  <c r="C9" i="39"/>
  <c r="B9" i="39"/>
  <c r="AC8" i="39"/>
  <c r="AB8" i="39"/>
  <c r="AA8" i="39"/>
  <c r="Z8" i="39"/>
  <c r="Y8" i="39"/>
  <c r="X8" i="39"/>
  <c r="W8" i="39"/>
  <c r="V8" i="39"/>
  <c r="U8" i="39"/>
  <c r="T8" i="39"/>
  <c r="S8" i="39"/>
  <c r="R8" i="39"/>
  <c r="Q8" i="39"/>
  <c r="P8" i="39"/>
  <c r="O8" i="39"/>
  <c r="N8" i="39"/>
  <c r="M8" i="39"/>
  <c r="L8" i="39"/>
  <c r="K8" i="39"/>
  <c r="J8" i="39"/>
  <c r="I8" i="39"/>
  <c r="H8" i="39"/>
  <c r="G8" i="39"/>
  <c r="F8" i="39"/>
  <c r="E8" i="39"/>
  <c r="D8" i="39"/>
  <c r="C8" i="39"/>
  <c r="B8" i="39"/>
  <c r="AC7" i="39"/>
  <c r="AB7" i="39"/>
  <c r="AA7" i="39"/>
  <c r="Z7" i="39"/>
  <c r="Y7" i="39"/>
  <c r="X7" i="39"/>
  <c r="W7" i="39"/>
  <c r="V7" i="39"/>
  <c r="U7" i="39"/>
  <c r="T7" i="39"/>
  <c r="S7" i="39"/>
  <c r="R7" i="39"/>
  <c r="Q7" i="39"/>
  <c r="P7" i="39"/>
  <c r="O7" i="39"/>
  <c r="N7" i="39"/>
  <c r="M7" i="39"/>
  <c r="L7" i="39"/>
  <c r="K7" i="39"/>
  <c r="J7" i="39"/>
  <c r="I7" i="39"/>
  <c r="H7" i="39"/>
  <c r="G7" i="39"/>
  <c r="F7" i="39"/>
  <c r="E7" i="39"/>
  <c r="D7" i="39"/>
  <c r="C7" i="39"/>
  <c r="B7" i="39"/>
  <c r="AC6" i="39"/>
  <c r="AB6" i="39"/>
  <c r="AA6" i="39"/>
  <c r="Z6" i="39"/>
  <c r="Y6" i="39"/>
  <c r="X6" i="39"/>
  <c r="W6" i="39"/>
  <c r="V6" i="39"/>
  <c r="U6" i="39"/>
  <c r="T6" i="39"/>
  <c r="S6" i="39"/>
  <c r="R6" i="39"/>
  <c r="Q6" i="39"/>
  <c r="P6" i="39"/>
  <c r="O6" i="39"/>
  <c r="N6" i="39"/>
  <c r="M6" i="39"/>
  <c r="L6" i="39"/>
  <c r="K6" i="39"/>
  <c r="J6" i="39"/>
  <c r="I6" i="39"/>
  <c r="H6" i="39"/>
  <c r="G6" i="39"/>
  <c r="F6" i="39"/>
  <c r="E6" i="39"/>
  <c r="D6" i="39"/>
  <c r="C6" i="39"/>
  <c r="B6" i="39"/>
  <c r="F55" i="38"/>
  <c r="C55" i="38"/>
  <c r="E55" i="38" s="1"/>
  <c r="C54" i="38"/>
  <c r="F54" i="38" s="1"/>
  <c r="C53" i="38"/>
  <c r="F53" i="38" s="1"/>
  <c r="F52" i="38"/>
  <c r="E52" i="38"/>
  <c r="C52" i="38"/>
  <c r="D52" i="38" s="1"/>
  <c r="E51" i="38"/>
  <c r="C51" i="38"/>
  <c r="F51" i="38" s="1"/>
  <c r="E50" i="38"/>
  <c r="D50" i="38"/>
  <c r="C50" i="38"/>
  <c r="F50" i="38" s="1"/>
  <c r="E49" i="38"/>
  <c r="D49" i="38"/>
  <c r="C49" i="38"/>
  <c r="F49" i="38" s="1"/>
  <c r="F48" i="38"/>
  <c r="E48" i="38"/>
  <c r="D48" i="38"/>
  <c r="C48" i="38"/>
  <c r="F47" i="38"/>
  <c r="C47" i="38"/>
  <c r="E47" i="38" s="1"/>
  <c r="C46" i="38"/>
  <c r="F46" i="38" s="1"/>
  <c r="C45" i="38"/>
  <c r="F45" i="38" s="1"/>
  <c r="F44" i="38"/>
  <c r="E44" i="38"/>
  <c r="C44" i="38"/>
  <c r="D44" i="38" s="1"/>
  <c r="C43" i="38"/>
  <c r="E43" i="38" s="1"/>
  <c r="E42" i="38"/>
  <c r="D42" i="38"/>
  <c r="C42" i="38"/>
  <c r="F42" i="38" s="1"/>
  <c r="E41" i="38"/>
  <c r="D41" i="38"/>
  <c r="C41" i="38"/>
  <c r="F41" i="38" s="1"/>
  <c r="F40" i="38"/>
  <c r="E40" i="38"/>
  <c r="D40" i="38"/>
  <c r="C40" i="38"/>
  <c r="F39" i="38"/>
  <c r="C39" i="38"/>
  <c r="E39" i="38" s="1"/>
  <c r="C38" i="38"/>
  <c r="F38" i="38" s="1"/>
  <c r="C37" i="38"/>
  <c r="F37" i="38" s="1"/>
  <c r="F36" i="38"/>
  <c r="E36" i="38"/>
  <c r="C36" i="38"/>
  <c r="D36" i="38" s="1"/>
  <c r="C35" i="38"/>
  <c r="E35" i="38" s="1"/>
  <c r="D34" i="38"/>
  <c r="C34" i="38"/>
  <c r="F34" i="38" s="1"/>
  <c r="E33" i="38"/>
  <c r="D33" i="38"/>
  <c r="C33" i="38"/>
  <c r="F33" i="38" s="1"/>
  <c r="F32" i="38"/>
  <c r="E32" i="38"/>
  <c r="D32" i="38"/>
  <c r="C32" i="38"/>
  <c r="F31" i="38"/>
  <c r="C31" i="38"/>
  <c r="E31" i="38" s="1"/>
  <c r="C30" i="38"/>
  <c r="F30" i="38" s="1"/>
  <c r="C29" i="38"/>
  <c r="F29" i="38" s="1"/>
  <c r="F28" i="38"/>
  <c r="E28" i="38"/>
  <c r="C28" i="38"/>
  <c r="D28" i="38" s="1"/>
  <c r="C27" i="38"/>
  <c r="E27" i="38" s="1"/>
  <c r="D26" i="38"/>
  <c r="C26" i="38"/>
  <c r="F26" i="38" s="1"/>
  <c r="E25" i="38"/>
  <c r="D25" i="38"/>
  <c r="C25" i="38"/>
  <c r="F25" i="38" s="1"/>
  <c r="F24" i="38"/>
  <c r="E24" i="38"/>
  <c r="D24" i="38"/>
  <c r="C24" i="38"/>
  <c r="F23" i="38"/>
  <c r="C23" i="38"/>
  <c r="E23" i="38" s="1"/>
  <c r="C22" i="38"/>
  <c r="F22" i="38" s="1"/>
  <c r="C21" i="38"/>
  <c r="F21" i="38" s="1"/>
  <c r="F20" i="38"/>
  <c r="E20" i="38"/>
  <c r="C20" i="38"/>
  <c r="D20" i="38" s="1"/>
  <c r="C19" i="38"/>
  <c r="E19" i="38" s="1"/>
  <c r="D18" i="38"/>
  <c r="C18" i="38"/>
  <c r="F18" i="38" s="1"/>
  <c r="E17" i="38"/>
  <c r="D17" i="38"/>
  <c r="C17" i="38"/>
  <c r="F17" i="38" s="1"/>
  <c r="F16" i="38"/>
  <c r="E16" i="38"/>
  <c r="D16" i="38"/>
  <c r="C16" i="38"/>
  <c r="F15" i="38"/>
  <c r="C15" i="38"/>
  <c r="E15" i="38" s="1"/>
  <c r="C14" i="38"/>
  <c r="F14" i="38" s="1"/>
  <c r="C13" i="38"/>
  <c r="F13" i="38" s="1"/>
  <c r="F12" i="38"/>
  <c r="E12" i="38"/>
  <c r="C12" i="38"/>
  <c r="D12" i="38" s="1"/>
  <c r="C11" i="38"/>
  <c r="E11" i="38" s="1"/>
  <c r="C10" i="38"/>
  <c r="F10" i="38" s="1"/>
  <c r="E9" i="38"/>
  <c r="D9" i="38"/>
  <c r="C9" i="38"/>
  <c r="F9" i="38" s="1"/>
  <c r="F8" i="38"/>
  <c r="E8" i="38"/>
  <c r="D8" i="38"/>
  <c r="C8" i="38"/>
  <c r="A8" i="38"/>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F7" i="38"/>
  <c r="C7" i="38"/>
  <c r="E7" i="38" s="1"/>
  <c r="A7" i="38"/>
  <c r="C6" i="38"/>
  <c r="D6" i="38" s="1"/>
  <c r="A6" i="38"/>
  <c r="C5" i="38"/>
  <c r="E5" i="38" s="1"/>
  <c r="D22" i="38" l="1"/>
  <c r="D30" i="38"/>
  <c r="D38" i="38"/>
  <c r="D46" i="38"/>
  <c r="D54" i="38"/>
  <c r="E6" i="38"/>
  <c r="D11" i="38"/>
  <c r="E14" i="38"/>
  <c r="D19" i="38"/>
  <c r="E22" i="38"/>
  <c r="D27" i="38"/>
  <c r="E30" i="38"/>
  <c r="D35" i="38"/>
  <c r="E38" i="38"/>
  <c r="D43" i="38"/>
  <c r="E46" i="38"/>
  <c r="D51" i="38"/>
  <c r="E54" i="38"/>
  <c r="D14" i="38"/>
  <c r="F6" i="38"/>
  <c r="F11" i="38"/>
  <c r="D13" i="38"/>
  <c r="F19" i="38"/>
  <c r="D21" i="38"/>
  <c r="F27" i="38"/>
  <c r="D29" i="38"/>
  <c r="F35" i="38"/>
  <c r="D37" i="38"/>
  <c r="F43" i="38"/>
  <c r="D45" i="38"/>
  <c r="D53" i="38"/>
  <c r="D10" i="38"/>
  <c r="E13" i="38"/>
  <c r="E21" i="38"/>
  <c r="E29" i="38"/>
  <c r="E37" i="38"/>
  <c r="E45" i="38"/>
  <c r="E53" i="38"/>
  <c r="D5" i="38"/>
  <c r="F5" i="38"/>
  <c r="D7" i="38"/>
  <c r="E10" i="38"/>
  <c r="D15" i="38"/>
  <c r="E18" i="38"/>
  <c r="D23" i="38"/>
  <c r="E26" i="38"/>
  <c r="D31" i="38"/>
  <c r="E34" i="38"/>
  <c r="D39" i="38"/>
  <c r="D47" i="38"/>
  <c r="D55" i="38"/>
  <c r="C55" i="37" l="1"/>
  <c r="F55" i="37" s="1"/>
  <c r="E54" i="37"/>
  <c r="D54" i="37"/>
  <c r="C54" i="37"/>
  <c r="F54" i="37" s="1"/>
  <c r="E53" i="37"/>
  <c r="C53" i="37"/>
  <c r="F53" i="37" s="1"/>
  <c r="F52" i="37"/>
  <c r="E52" i="37"/>
  <c r="C52" i="37"/>
  <c r="D52" i="37" s="1"/>
  <c r="C51" i="37"/>
  <c r="D51" i="37" s="1"/>
  <c r="E50" i="37"/>
  <c r="D50" i="37"/>
  <c r="C50" i="37"/>
  <c r="F50" i="37" s="1"/>
  <c r="F49" i="37"/>
  <c r="E49" i="37"/>
  <c r="D49" i="37"/>
  <c r="C49" i="37"/>
  <c r="C48" i="37"/>
  <c r="F48" i="37" s="1"/>
  <c r="C47" i="37"/>
  <c r="F47" i="37" s="1"/>
  <c r="E46" i="37"/>
  <c r="D46" i="37"/>
  <c r="C46" i="37"/>
  <c r="F46" i="37" s="1"/>
  <c r="E45" i="37"/>
  <c r="C45" i="37"/>
  <c r="F45" i="37" s="1"/>
  <c r="F44" i="37"/>
  <c r="E44" i="37"/>
  <c r="C44" i="37"/>
  <c r="D44" i="37" s="1"/>
  <c r="C43" i="37"/>
  <c r="D43" i="37" s="1"/>
  <c r="D42" i="37"/>
  <c r="C42" i="37"/>
  <c r="F42" i="37" s="1"/>
  <c r="F41" i="37"/>
  <c r="E41" i="37"/>
  <c r="C41" i="37"/>
  <c r="D41" i="37" s="1"/>
  <c r="C40" i="37"/>
  <c r="F40" i="37" s="1"/>
  <c r="C39" i="37"/>
  <c r="F39" i="37" s="1"/>
  <c r="E38" i="37"/>
  <c r="D38" i="37"/>
  <c r="C38" i="37"/>
  <c r="F38" i="37" s="1"/>
  <c r="E37" i="37"/>
  <c r="C37" i="37"/>
  <c r="F37" i="37" s="1"/>
  <c r="F36" i="37"/>
  <c r="C36" i="37"/>
  <c r="E36" i="37" s="1"/>
  <c r="C35" i="37"/>
  <c r="D35" i="37" s="1"/>
  <c r="F34" i="37"/>
  <c r="E34" i="37"/>
  <c r="D34" i="37"/>
  <c r="C34" i="37"/>
  <c r="F33" i="37"/>
  <c r="E33" i="37"/>
  <c r="C33" i="37"/>
  <c r="D33" i="37" s="1"/>
  <c r="C32" i="37"/>
  <c r="F32" i="37" s="1"/>
  <c r="C31" i="37"/>
  <c r="F31" i="37" s="1"/>
  <c r="E30" i="37"/>
  <c r="D30" i="37"/>
  <c r="C30" i="37"/>
  <c r="F30" i="37" s="1"/>
  <c r="F29" i="37"/>
  <c r="E29" i="37"/>
  <c r="C29" i="37"/>
  <c r="D29" i="37" s="1"/>
  <c r="F28" i="37"/>
  <c r="D28" i="37"/>
  <c r="C28" i="37"/>
  <c r="E28" i="37" s="1"/>
  <c r="C27" i="37"/>
  <c r="D27" i="37" s="1"/>
  <c r="F26" i="37"/>
  <c r="E26" i="37"/>
  <c r="D26" i="37"/>
  <c r="C26" i="37"/>
  <c r="F25" i="37"/>
  <c r="E25" i="37"/>
  <c r="C25" i="37"/>
  <c r="D25" i="37" s="1"/>
  <c r="C24" i="37"/>
  <c r="F24" i="37" s="1"/>
  <c r="C23" i="37"/>
  <c r="F23" i="37" s="1"/>
  <c r="E22" i="37"/>
  <c r="D22" i="37"/>
  <c r="C22" i="37"/>
  <c r="F22" i="37" s="1"/>
  <c r="F21" i="37"/>
  <c r="E21" i="37"/>
  <c r="C21" i="37"/>
  <c r="D21" i="37" s="1"/>
  <c r="F20" i="37"/>
  <c r="D20" i="37"/>
  <c r="C20" i="37"/>
  <c r="E20" i="37" s="1"/>
  <c r="C19" i="37"/>
  <c r="F19" i="37" s="1"/>
  <c r="F18" i="37"/>
  <c r="E18" i="37"/>
  <c r="D18" i="37"/>
  <c r="C18" i="37"/>
  <c r="F17" i="37"/>
  <c r="E17" i="37"/>
  <c r="C17" i="37"/>
  <c r="D17" i="37" s="1"/>
  <c r="C16" i="37"/>
  <c r="F16" i="37" s="1"/>
  <c r="C15" i="37"/>
  <c r="F15" i="37" s="1"/>
  <c r="E14" i="37"/>
  <c r="D14" i="37"/>
  <c r="C14" i="37"/>
  <c r="F14" i="37" s="1"/>
  <c r="F13" i="37"/>
  <c r="E13" i="37"/>
  <c r="C13" i="37"/>
  <c r="D13" i="37" s="1"/>
  <c r="F12" i="37"/>
  <c r="D12" i="37"/>
  <c r="C12" i="37"/>
  <c r="E12" i="37" s="1"/>
  <c r="C11" i="37"/>
  <c r="D11" i="37" s="1"/>
  <c r="F10" i="37"/>
  <c r="E10" i="37"/>
  <c r="D10" i="37"/>
  <c r="C10" i="37"/>
  <c r="A6" i="37"/>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G160" i="36"/>
  <c r="F160" i="36"/>
  <c r="F159" i="36"/>
  <c r="G159" i="36" s="1"/>
  <c r="F158" i="36"/>
  <c r="G158" i="36" s="1"/>
  <c r="G161" i="36" s="1"/>
  <c r="D164" i="36" s="1"/>
  <c r="F156" i="36"/>
  <c r="G156" i="36" s="1"/>
  <c r="G155" i="36"/>
  <c r="F155" i="36"/>
  <c r="F151" i="36"/>
  <c r="G151" i="36" s="1"/>
  <c r="G150" i="36"/>
  <c r="F150" i="36"/>
  <c r="G149" i="36"/>
  <c r="F149" i="36"/>
  <c r="G147" i="36"/>
  <c r="F147" i="36"/>
  <c r="F146" i="36"/>
  <c r="G146" i="36" s="1"/>
  <c r="G148" i="36" s="1"/>
  <c r="C163" i="36" s="1"/>
  <c r="G136" i="36"/>
  <c r="F136" i="36"/>
  <c r="F135" i="36"/>
  <c r="G135" i="36" s="1"/>
  <c r="F134" i="36"/>
  <c r="G134" i="36" s="1"/>
  <c r="F132" i="36"/>
  <c r="G132" i="36" s="1"/>
  <c r="G131" i="36"/>
  <c r="F131" i="36"/>
  <c r="F123" i="36"/>
  <c r="G123" i="36" s="1"/>
  <c r="G122" i="36"/>
  <c r="F122" i="36"/>
  <c r="G121" i="36"/>
  <c r="F121" i="36"/>
  <c r="G119" i="36"/>
  <c r="F119" i="36"/>
  <c r="F118" i="36"/>
  <c r="G118" i="36" s="1"/>
  <c r="G120" i="36" s="1"/>
  <c r="D107" i="36"/>
  <c r="H107" i="36" s="1"/>
  <c r="H108" i="36" s="1"/>
  <c r="H109" i="36" s="1"/>
  <c r="H110" i="36" s="1"/>
  <c r="D97" i="36"/>
  <c r="H97" i="36" s="1"/>
  <c r="H95" i="36"/>
  <c r="D95" i="36"/>
  <c r="H93" i="36"/>
  <c r="D93" i="36"/>
  <c r="D91" i="36"/>
  <c r="H91" i="36" s="1"/>
  <c r="D79" i="36"/>
  <c r="I79" i="36" s="1"/>
  <c r="I77" i="36"/>
  <c r="I80" i="36" s="1"/>
  <c r="I81" i="36" s="1"/>
  <c r="D77" i="36"/>
  <c r="H77" i="36" s="1"/>
  <c r="D67" i="36"/>
  <c r="I67" i="36" s="1"/>
  <c r="I65" i="36"/>
  <c r="D65" i="36"/>
  <c r="H65" i="36" s="1"/>
  <c r="H63" i="36"/>
  <c r="G63" i="36"/>
  <c r="E63" i="36"/>
  <c r="D63" i="36"/>
  <c r="F63" i="36" s="1"/>
  <c r="H61" i="36"/>
  <c r="G61" i="36"/>
  <c r="F61" i="36"/>
  <c r="E61" i="36"/>
  <c r="D61" i="36"/>
  <c r="I61" i="36" s="1"/>
  <c r="I51" i="36"/>
  <c r="H51" i="36"/>
  <c r="G51" i="36"/>
  <c r="F51" i="36"/>
  <c r="E51" i="36"/>
  <c r="D51" i="36"/>
  <c r="I49" i="36"/>
  <c r="H49" i="36"/>
  <c r="G49" i="36"/>
  <c r="F49" i="36"/>
  <c r="E49" i="36"/>
  <c r="E52" i="36" s="1"/>
  <c r="E53" i="36" s="1"/>
  <c r="D49" i="36"/>
  <c r="I47" i="36"/>
  <c r="G47" i="36"/>
  <c r="F47" i="36"/>
  <c r="E47" i="36"/>
  <c r="D47" i="36"/>
  <c r="H47" i="36" s="1"/>
  <c r="I45" i="36"/>
  <c r="I52" i="36" s="1"/>
  <c r="I53" i="36" s="1"/>
  <c r="G45" i="36"/>
  <c r="G52" i="36" s="1"/>
  <c r="G53" i="36" s="1"/>
  <c r="H54" i="36" s="1"/>
  <c r="F45" i="36"/>
  <c r="F52" i="36" s="1"/>
  <c r="F53" i="36" s="1"/>
  <c r="E45" i="36"/>
  <c r="D45" i="36"/>
  <c r="H45" i="36" s="1"/>
  <c r="H52" i="36" s="1"/>
  <c r="H53" i="36" s="1"/>
  <c r="G35" i="36"/>
  <c r="G36" i="36" s="1"/>
  <c r="I34" i="36"/>
  <c r="G34" i="36"/>
  <c r="F34" i="36"/>
  <c r="E34" i="36"/>
  <c r="D34" i="36"/>
  <c r="H34" i="36" s="1"/>
  <c r="I32" i="36"/>
  <c r="I35" i="36" s="1"/>
  <c r="I36" i="36" s="1"/>
  <c r="G32" i="36"/>
  <c r="F32" i="36"/>
  <c r="E32" i="36"/>
  <c r="D32" i="36"/>
  <c r="H32" i="36" s="1"/>
  <c r="I30" i="36"/>
  <c r="H30" i="36"/>
  <c r="G30" i="36"/>
  <c r="F30" i="36"/>
  <c r="E30" i="36"/>
  <c r="D30" i="36"/>
  <c r="I28" i="36"/>
  <c r="H28" i="36"/>
  <c r="G28" i="36"/>
  <c r="F28" i="36"/>
  <c r="F35" i="36" s="1"/>
  <c r="F36" i="36" s="1"/>
  <c r="E28" i="36"/>
  <c r="E35" i="36" s="1"/>
  <c r="E36" i="36" s="1"/>
  <c r="F37" i="36" s="1"/>
  <c r="D28" i="36"/>
  <c r="C50" i="34"/>
  <c r="F50" i="34" s="1"/>
  <c r="C49" i="34"/>
  <c r="F49" i="34" s="1"/>
  <c r="E48" i="34"/>
  <c r="C48" i="34"/>
  <c r="F48" i="34" s="1"/>
  <c r="F47" i="34"/>
  <c r="E47" i="34"/>
  <c r="C47" i="34"/>
  <c r="D47" i="34" s="1"/>
  <c r="C46" i="34"/>
  <c r="F46" i="34" s="1"/>
  <c r="E45" i="34"/>
  <c r="D45" i="34"/>
  <c r="C45" i="34"/>
  <c r="F45" i="34" s="1"/>
  <c r="E44" i="34"/>
  <c r="D44" i="34"/>
  <c r="C44" i="34"/>
  <c r="F44" i="34" s="1"/>
  <c r="F43" i="34"/>
  <c r="E43" i="34"/>
  <c r="D43" i="34"/>
  <c r="C43" i="34"/>
  <c r="F42" i="34"/>
  <c r="C42" i="34"/>
  <c r="E42" i="34" s="1"/>
  <c r="C41" i="34"/>
  <c r="F41" i="34" s="1"/>
  <c r="E40" i="34"/>
  <c r="C40" i="34"/>
  <c r="F40" i="34" s="1"/>
  <c r="F39" i="34"/>
  <c r="E39" i="34"/>
  <c r="C39" i="34"/>
  <c r="D39" i="34" s="1"/>
  <c r="C38" i="34"/>
  <c r="F38" i="34" s="1"/>
  <c r="E37" i="34"/>
  <c r="D37" i="34"/>
  <c r="C37" i="34"/>
  <c r="F37" i="34" s="1"/>
  <c r="E36" i="34"/>
  <c r="D36" i="34"/>
  <c r="C36" i="34"/>
  <c r="F36" i="34" s="1"/>
  <c r="F35" i="34"/>
  <c r="E35" i="34"/>
  <c r="D35" i="34"/>
  <c r="C35" i="34"/>
  <c r="F34" i="34"/>
  <c r="C34" i="34"/>
  <c r="E34" i="34" s="1"/>
  <c r="C33" i="34"/>
  <c r="F33" i="34" s="1"/>
  <c r="E32" i="34"/>
  <c r="C32" i="34"/>
  <c r="F32" i="34" s="1"/>
  <c r="F31" i="34"/>
  <c r="E31" i="34"/>
  <c r="C31" i="34"/>
  <c r="D31" i="34" s="1"/>
  <c r="C30" i="34"/>
  <c r="F30" i="34" s="1"/>
  <c r="E29" i="34"/>
  <c r="D29" i="34"/>
  <c r="C29" i="34"/>
  <c r="F29" i="34" s="1"/>
  <c r="E28" i="34"/>
  <c r="D28" i="34"/>
  <c r="C28" i="34"/>
  <c r="F28" i="34" s="1"/>
  <c r="F27" i="34"/>
  <c r="E27" i="34"/>
  <c r="D27" i="34"/>
  <c r="C27" i="34"/>
  <c r="F26" i="34"/>
  <c r="C26" i="34"/>
  <c r="E26" i="34" s="1"/>
  <c r="C25" i="34"/>
  <c r="D25" i="34" s="1"/>
  <c r="F24" i="34"/>
  <c r="E24" i="34"/>
  <c r="C24" i="34"/>
  <c r="D24" i="34" s="1"/>
  <c r="F23" i="34"/>
  <c r="E23" i="34"/>
  <c r="C23" i="34"/>
  <c r="D23" i="34" s="1"/>
  <c r="C22" i="34"/>
  <c r="F22" i="34" s="1"/>
  <c r="E21" i="34"/>
  <c r="D21" i="34"/>
  <c r="C21" i="34"/>
  <c r="F21" i="34" s="1"/>
  <c r="E20" i="34"/>
  <c r="D20" i="34"/>
  <c r="C20" i="34"/>
  <c r="F20" i="34" s="1"/>
  <c r="F19" i="34"/>
  <c r="E19" i="34"/>
  <c r="D19" i="34"/>
  <c r="C19" i="34"/>
  <c r="F18" i="34"/>
  <c r="C18" i="34"/>
  <c r="E18" i="34" s="1"/>
  <c r="C17" i="34"/>
  <c r="F17" i="34" s="1"/>
  <c r="E16" i="34"/>
  <c r="C16" i="34"/>
  <c r="F16" i="34" s="1"/>
  <c r="F15" i="34"/>
  <c r="E15" i="34"/>
  <c r="C15" i="34"/>
  <c r="D15" i="34" s="1"/>
  <c r="C14" i="34"/>
  <c r="F14" i="34" s="1"/>
  <c r="E13" i="34"/>
  <c r="D13" i="34"/>
  <c r="C13" i="34"/>
  <c r="F13" i="34" s="1"/>
  <c r="E12" i="34"/>
  <c r="D12" i="34"/>
  <c r="C12" i="34"/>
  <c r="F12" i="34" s="1"/>
  <c r="F11" i="34"/>
  <c r="E11" i="34"/>
  <c r="D11" i="34"/>
  <c r="C11" i="34"/>
  <c r="F10" i="34"/>
  <c r="C10" i="34"/>
  <c r="E10" i="34" s="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D19" i="37" l="1"/>
  <c r="E11" i="37"/>
  <c r="D16" i="37"/>
  <c r="E19" i="37"/>
  <c r="D24" i="37"/>
  <c r="E27" i="37"/>
  <c r="D32" i="37"/>
  <c r="E35" i="37"/>
  <c r="D40" i="37"/>
  <c r="E43" i="37"/>
  <c r="D48" i="37"/>
  <c r="E51" i="37"/>
  <c r="F11" i="37"/>
  <c r="E16" i="37"/>
  <c r="E24" i="37"/>
  <c r="F27" i="37"/>
  <c r="E32" i="37"/>
  <c r="F35" i="37"/>
  <c r="D37" i="37"/>
  <c r="E40" i="37"/>
  <c r="F43" i="37"/>
  <c r="D45" i="37"/>
  <c r="E48" i="37"/>
  <c r="F51" i="37"/>
  <c r="D53" i="37"/>
  <c r="D15" i="37"/>
  <c r="D23" i="37"/>
  <c r="D31" i="37"/>
  <c r="D39" i="37"/>
  <c r="E42" i="37"/>
  <c r="D47" i="37"/>
  <c r="D55" i="37"/>
  <c r="E15" i="37"/>
  <c r="E23" i="37"/>
  <c r="E31" i="37"/>
  <c r="D36" i="37"/>
  <c r="E39" i="37"/>
  <c r="E47" i="37"/>
  <c r="E55" i="37"/>
  <c r="G157" i="36"/>
  <c r="D163" i="36" s="1"/>
  <c r="E163" i="36" s="1"/>
  <c r="F54" i="36"/>
  <c r="H35" i="36"/>
  <c r="H36" i="36" s="1"/>
  <c r="H98" i="36"/>
  <c r="H99" i="36" s="1"/>
  <c r="H100" i="36" s="1"/>
  <c r="G133" i="36"/>
  <c r="H37" i="36"/>
  <c r="G137" i="36"/>
  <c r="G152" i="36"/>
  <c r="C164" i="36" s="1"/>
  <c r="E164" i="36" s="1"/>
  <c r="G124" i="36"/>
  <c r="I63" i="36"/>
  <c r="I68" i="36" s="1"/>
  <c r="I69" i="36" s="1"/>
  <c r="E67" i="36"/>
  <c r="E68" i="36" s="1"/>
  <c r="E69" i="36" s="1"/>
  <c r="E79" i="36"/>
  <c r="F67" i="36"/>
  <c r="F79" i="36"/>
  <c r="E65" i="36"/>
  <c r="G67" i="36"/>
  <c r="E77" i="36"/>
  <c r="G79" i="36"/>
  <c r="F65" i="36"/>
  <c r="F68" i="36" s="1"/>
  <c r="F69" i="36" s="1"/>
  <c r="H67" i="36"/>
  <c r="H68" i="36" s="1"/>
  <c r="H69" i="36" s="1"/>
  <c r="F77" i="36"/>
  <c r="H79" i="36"/>
  <c r="H80" i="36" s="1"/>
  <c r="H81" i="36" s="1"/>
  <c r="G65" i="36"/>
  <c r="G68" i="36" s="1"/>
  <c r="G69" i="36" s="1"/>
  <c r="G77" i="36"/>
  <c r="D49" i="34"/>
  <c r="D14" i="34"/>
  <c r="E17" i="34"/>
  <c r="D22" i="34"/>
  <c r="E25" i="34"/>
  <c r="D30" i="34"/>
  <c r="E33" i="34"/>
  <c r="D38" i="34"/>
  <c r="E41" i="34"/>
  <c r="D46" i="34"/>
  <c r="E49" i="34"/>
  <c r="D17" i="34"/>
  <c r="D33" i="34"/>
  <c r="D41" i="34"/>
  <c r="E14" i="34"/>
  <c r="E22" i="34"/>
  <c r="F25" i="34"/>
  <c r="E30" i="34"/>
  <c r="E38" i="34"/>
  <c r="E46" i="34"/>
  <c r="D16" i="34"/>
  <c r="D32" i="34"/>
  <c r="D40" i="34"/>
  <c r="D48" i="34"/>
  <c r="D10" i="34"/>
  <c r="D18" i="34"/>
  <c r="D26" i="34"/>
  <c r="D34" i="34"/>
  <c r="D42" i="34"/>
  <c r="D50" i="34"/>
  <c r="E50" i="34"/>
  <c r="F70" i="36" l="1"/>
  <c r="E80" i="36"/>
  <c r="E81" i="36" s="1"/>
  <c r="F82" i="36" s="1"/>
  <c r="G80" i="36"/>
  <c r="G81" i="36" s="1"/>
  <c r="H82" i="36" s="1"/>
  <c r="H70" i="36"/>
  <c r="F80" i="36"/>
  <c r="F81" i="36" s="1"/>
  <c r="H50" i="33"/>
  <c r="G50" i="33"/>
  <c r="C50" i="33"/>
  <c r="F50" i="33" s="1"/>
  <c r="H49" i="33"/>
  <c r="G49" i="33"/>
  <c r="F49" i="33"/>
  <c r="C49" i="33"/>
  <c r="E49" i="33" s="1"/>
  <c r="H48" i="33"/>
  <c r="G48" i="33"/>
  <c r="F48" i="33"/>
  <c r="E48" i="33"/>
  <c r="C48" i="33"/>
  <c r="D48" i="33" s="1"/>
  <c r="H47" i="33"/>
  <c r="G47" i="33"/>
  <c r="F47" i="33"/>
  <c r="E47" i="33"/>
  <c r="D47" i="33"/>
  <c r="C47" i="33"/>
  <c r="H46" i="33"/>
  <c r="G46" i="33"/>
  <c r="F46" i="33"/>
  <c r="C46" i="33"/>
  <c r="D46" i="33" s="1"/>
  <c r="H45" i="33"/>
  <c r="G45" i="33"/>
  <c r="E45" i="33"/>
  <c r="C45" i="33"/>
  <c r="F45" i="33" s="1"/>
  <c r="H44" i="33"/>
  <c r="G44" i="33"/>
  <c r="D44" i="33"/>
  <c r="C44" i="33"/>
  <c r="F44" i="33" s="1"/>
  <c r="H43" i="33"/>
  <c r="G43" i="33"/>
  <c r="C43" i="33"/>
  <c r="F43" i="33" s="1"/>
  <c r="H42" i="33"/>
  <c r="G42" i="33"/>
  <c r="C42" i="33"/>
  <c r="F42" i="33" s="1"/>
  <c r="H41" i="33"/>
  <c r="G41" i="33"/>
  <c r="F41" i="33"/>
  <c r="C41" i="33"/>
  <c r="E41" i="33" s="1"/>
  <c r="H40" i="33"/>
  <c r="G40" i="33"/>
  <c r="F40" i="33"/>
  <c r="E40" i="33"/>
  <c r="C40" i="33"/>
  <c r="D40" i="33" s="1"/>
  <c r="H39" i="33"/>
  <c r="G39" i="33"/>
  <c r="F39" i="33"/>
  <c r="E39" i="33"/>
  <c r="D39" i="33"/>
  <c r="C39" i="33"/>
  <c r="H38" i="33"/>
  <c r="G38" i="33"/>
  <c r="F38" i="33"/>
  <c r="C38" i="33"/>
  <c r="D38" i="33" s="1"/>
  <c r="H37" i="33"/>
  <c r="G37" i="33"/>
  <c r="E37" i="33"/>
  <c r="C37" i="33"/>
  <c r="F37" i="33" s="1"/>
  <c r="H36" i="33"/>
  <c r="G36" i="33"/>
  <c r="D36" i="33"/>
  <c r="C36" i="33"/>
  <c r="F36" i="33" s="1"/>
  <c r="H35" i="33"/>
  <c r="G35" i="33"/>
  <c r="C35" i="33"/>
  <c r="F35" i="33" s="1"/>
  <c r="H34" i="33"/>
  <c r="G34" i="33"/>
  <c r="C34" i="33"/>
  <c r="F34" i="33" s="1"/>
  <c r="H33" i="33"/>
  <c r="G33" i="33"/>
  <c r="F33" i="33"/>
  <c r="C33" i="33"/>
  <c r="E33" i="33" s="1"/>
  <c r="H32" i="33"/>
  <c r="G32" i="33"/>
  <c r="F32" i="33"/>
  <c r="E32" i="33"/>
  <c r="C32" i="33"/>
  <c r="D32" i="33" s="1"/>
  <c r="H31" i="33"/>
  <c r="G31" i="33"/>
  <c r="F31" i="33"/>
  <c r="E31" i="33"/>
  <c r="D31" i="33"/>
  <c r="C31" i="33"/>
  <c r="H30" i="33"/>
  <c r="G30" i="33"/>
  <c r="F30" i="33"/>
  <c r="C30" i="33"/>
  <c r="D30" i="33" s="1"/>
  <c r="H29" i="33"/>
  <c r="G29" i="33"/>
  <c r="F29" i="33"/>
  <c r="E29" i="33"/>
  <c r="C29" i="33"/>
  <c r="D29" i="33" s="1"/>
  <c r="H28" i="33"/>
  <c r="G28" i="33"/>
  <c r="E28" i="33"/>
  <c r="D28" i="33"/>
  <c r="C28" i="33"/>
  <c r="F28" i="33" s="1"/>
  <c r="H27" i="33"/>
  <c r="G27" i="33"/>
  <c r="C27" i="33"/>
  <c r="F27" i="33" s="1"/>
  <c r="H26" i="33"/>
  <c r="G26" i="33"/>
  <c r="C26" i="33"/>
  <c r="F26" i="33" s="1"/>
  <c r="H25" i="33"/>
  <c r="G25" i="33"/>
  <c r="F25" i="33"/>
  <c r="C25" i="33"/>
  <c r="E25" i="33" s="1"/>
  <c r="H24" i="33"/>
  <c r="G24" i="33"/>
  <c r="E24" i="33"/>
  <c r="C24" i="33"/>
  <c r="F24" i="33" s="1"/>
  <c r="H23" i="33"/>
  <c r="G23" i="33"/>
  <c r="F23" i="33"/>
  <c r="E23" i="33"/>
  <c r="D23" i="33"/>
  <c r="C23" i="33"/>
  <c r="H22" i="33"/>
  <c r="G22" i="33"/>
  <c r="F22" i="33"/>
  <c r="C22" i="33"/>
  <c r="D22" i="33" s="1"/>
  <c r="H21" i="33"/>
  <c r="G21" i="33"/>
  <c r="F21" i="33"/>
  <c r="E21" i="33"/>
  <c r="C21" i="33"/>
  <c r="D21" i="33" s="1"/>
  <c r="H20" i="33"/>
  <c r="G20" i="33"/>
  <c r="F20" i="33"/>
  <c r="E20" i="33"/>
  <c r="D20" i="33"/>
  <c r="C20" i="33"/>
  <c r="H19" i="33"/>
  <c r="G19" i="33"/>
  <c r="C19" i="33"/>
  <c r="F19" i="33" s="1"/>
  <c r="H18" i="33"/>
  <c r="G18" i="33"/>
  <c r="C18" i="33"/>
  <c r="F18" i="33" s="1"/>
  <c r="H17" i="33"/>
  <c r="G17" i="33"/>
  <c r="F17" i="33"/>
  <c r="C17" i="33"/>
  <c r="E17" i="33" s="1"/>
  <c r="H16" i="33"/>
  <c r="G16" i="33"/>
  <c r="E16" i="33"/>
  <c r="C16" i="33"/>
  <c r="F16" i="33" s="1"/>
  <c r="H15" i="33"/>
  <c r="G15" i="33"/>
  <c r="F15" i="33"/>
  <c r="E15" i="33"/>
  <c r="D15" i="33"/>
  <c r="C15" i="33"/>
  <c r="H14" i="33"/>
  <c r="G14" i="33"/>
  <c r="F14" i="33"/>
  <c r="C14" i="33"/>
  <c r="D14" i="33" s="1"/>
  <c r="H13" i="33"/>
  <c r="G13" i="33"/>
  <c r="F13" i="33"/>
  <c r="E13" i="33"/>
  <c r="C13" i="33"/>
  <c r="D13" i="33" s="1"/>
  <c r="H12" i="33"/>
  <c r="G12" i="33"/>
  <c r="F12" i="33"/>
  <c r="E12" i="33"/>
  <c r="D12" i="33"/>
  <c r="C12" i="33"/>
  <c r="H11" i="33"/>
  <c r="G11" i="33"/>
  <c r="C11" i="33"/>
  <c r="F11" i="33" s="1"/>
  <c r="H10" i="33"/>
  <c r="G10" i="33"/>
  <c r="C10" i="33"/>
  <c r="F10" i="33" s="1"/>
  <c r="H9" i="33"/>
  <c r="G9" i="33"/>
  <c r="F9" i="33"/>
  <c r="C9" i="33"/>
  <c r="E9" i="33" s="1"/>
  <c r="H8" i="33"/>
  <c r="G8" i="33"/>
  <c r="E8" i="33"/>
  <c r="C8" i="33"/>
  <c r="F8" i="33" s="1"/>
  <c r="H7" i="33"/>
  <c r="G7" i="33"/>
  <c r="F7" i="33"/>
  <c r="E7" i="33"/>
  <c r="D7" i="33"/>
  <c r="C7" i="33"/>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H6" i="33"/>
  <c r="G6" i="33"/>
  <c r="F6" i="33"/>
  <c r="C6" i="33"/>
  <c r="D6" i="33" s="1"/>
  <c r="A6" i="33"/>
  <c r="H5" i="33"/>
  <c r="G5" i="33"/>
  <c r="F5" i="33"/>
  <c r="E5" i="33"/>
  <c r="C5" i="33"/>
  <c r="D5" i="33" s="1"/>
  <c r="E6" i="33" l="1"/>
  <c r="E14" i="33"/>
  <c r="E22" i="33"/>
  <c r="E30" i="33"/>
  <c r="D37" i="33"/>
  <c r="E38" i="33"/>
  <c r="D45" i="33"/>
  <c r="E46" i="33"/>
  <c r="D11" i="33"/>
  <c r="D19" i="33"/>
  <c r="D27" i="33"/>
  <c r="D35" i="33"/>
  <c r="E36" i="33"/>
  <c r="D43" i="33"/>
  <c r="E44" i="33"/>
  <c r="D10" i="33"/>
  <c r="E11" i="33"/>
  <c r="D18" i="33"/>
  <c r="E19" i="33"/>
  <c r="D26" i="33"/>
  <c r="E27" i="33"/>
  <c r="D34" i="33"/>
  <c r="E35" i="33"/>
  <c r="D42" i="33"/>
  <c r="E43" i="33"/>
  <c r="D50" i="33"/>
  <c r="D9" i="33"/>
  <c r="E10" i="33"/>
  <c r="D17" i="33"/>
  <c r="E18" i="33"/>
  <c r="D25" i="33"/>
  <c r="E26" i="33"/>
  <c r="D33" i="33"/>
  <c r="E34" i="33"/>
  <c r="D41" i="33"/>
  <c r="E42" i="33"/>
  <c r="D49" i="33"/>
  <c r="E50" i="33"/>
  <c r="D8" i="33"/>
  <c r="D16" i="33"/>
  <c r="D24" i="33"/>
  <c r="AA69" i="32" l="1"/>
  <c r="Z69" i="32"/>
  <c r="Y69" i="32"/>
  <c r="X69" i="32"/>
  <c r="W69" i="32"/>
  <c r="V69" i="32"/>
  <c r="U69" i="32"/>
  <c r="T69" i="32"/>
  <c r="S69" i="32"/>
  <c r="R69" i="32"/>
  <c r="Q69" i="32"/>
  <c r="P69" i="32"/>
  <c r="O69" i="32"/>
  <c r="N69" i="32"/>
  <c r="M69" i="32"/>
  <c r="L69" i="32"/>
  <c r="K69" i="32"/>
  <c r="J69" i="32"/>
  <c r="I69" i="32"/>
  <c r="H69" i="32"/>
  <c r="G69" i="32"/>
  <c r="F69" i="32"/>
  <c r="E69" i="32"/>
  <c r="D69" i="32"/>
  <c r="C69" i="32"/>
  <c r="B69" i="32"/>
  <c r="AA68" i="32"/>
  <c r="Z68" i="32"/>
  <c r="Y68" i="32"/>
  <c r="X68" i="32"/>
  <c r="W68" i="32"/>
  <c r="V68" i="32"/>
  <c r="U68" i="32"/>
  <c r="T68" i="32"/>
  <c r="S68" i="32"/>
  <c r="R68" i="32"/>
  <c r="Q68" i="32"/>
  <c r="P68" i="32"/>
  <c r="O68" i="32"/>
  <c r="N68" i="32"/>
  <c r="M68" i="32"/>
  <c r="L68" i="32"/>
  <c r="K68" i="32"/>
  <c r="J68" i="32"/>
  <c r="I68" i="32"/>
  <c r="H68" i="32"/>
  <c r="G68" i="32"/>
  <c r="F68" i="32"/>
  <c r="E68" i="32"/>
  <c r="D68" i="32"/>
  <c r="C68" i="32"/>
  <c r="B68" i="32"/>
  <c r="AA67" i="32"/>
  <c r="Z67" i="32"/>
  <c r="Y67" i="32"/>
  <c r="X67" i="32"/>
  <c r="W67" i="32"/>
  <c r="V67" i="32"/>
  <c r="U67" i="32"/>
  <c r="T67" i="32"/>
  <c r="S67" i="32"/>
  <c r="R67" i="32"/>
  <c r="Q67" i="32"/>
  <c r="P67" i="32"/>
  <c r="O67" i="32"/>
  <c r="N67" i="32"/>
  <c r="M67" i="32"/>
  <c r="L67" i="32"/>
  <c r="K67" i="32"/>
  <c r="J67" i="32"/>
  <c r="I67" i="32"/>
  <c r="H67" i="32"/>
  <c r="G67" i="32"/>
  <c r="F67" i="32"/>
  <c r="E67" i="32"/>
  <c r="D67" i="32"/>
  <c r="C67" i="32"/>
  <c r="B67" i="32"/>
  <c r="AA66" i="32"/>
  <c r="Z66" i="32"/>
  <c r="Y66" i="32"/>
  <c r="X66" i="32"/>
  <c r="W66" i="32"/>
  <c r="V66" i="32"/>
  <c r="U66" i="32"/>
  <c r="T66" i="32"/>
  <c r="S66" i="32"/>
  <c r="R66" i="32"/>
  <c r="Q66" i="32"/>
  <c r="P66" i="32"/>
  <c r="O66" i="32"/>
  <c r="N66" i="32"/>
  <c r="M66" i="32"/>
  <c r="L66" i="32"/>
  <c r="K66" i="32"/>
  <c r="J66" i="32"/>
  <c r="I66" i="32"/>
  <c r="H66" i="32"/>
  <c r="G66" i="32"/>
  <c r="F66" i="32"/>
  <c r="E66" i="32"/>
  <c r="D66" i="32"/>
  <c r="C66" i="32"/>
  <c r="B66"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B65" i="32"/>
  <c r="AA64" i="32"/>
  <c r="Z64" i="32"/>
  <c r="Y64" i="32"/>
  <c r="X64" i="32"/>
  <c r="W64" i="32"/>
  <c r="V64" i="32"/>
  <c r="U64" i="32"/>
  <c r="T64" i="32"/>
  <c r="S64" i="32"/>
  <c r="R64" i="32"/>
  <c r="Q64" i="32"/>
  <c r="P64" i="32"/>
  <c r="O64" i="32"/>
  <c r="N64" i="32"/>
  <c r="M64" i="32"/>
  <c r="L64" i="32"/>
  <c r="K64" i="32"/>
  <c r="J64" i="32"/>
  <c r="I64" i="32"/>
  <c r="H64" i="32"/>
  <c r="G64" i="32"/>
  <c r="F64" i="32"/>
  <c r="E64" i="32"/>
  <c r="D64" i="32"/>
  <c r="C64" i="32"/>
  <c r="B64" i="32"/>
  <c r="AA63" i="32"/>
  <c r="Z63" i="32"/>
  <c r="Y63" i="32"/>
  <c r="X63" i="32"/>
  <c r="W63" i="32"/>
  <c r="V63" i="32"/>
  <c r="U63" i="32"/>
  <c r="T63" i="32"/>
  <c r="S63" i="32"/>
  <c r="R63" i="32"/>
  <c r="Q63" i="32"/>
  <c r="P63" i="32"/>
  <c r="O63" i="32"/>
  <c r="N63" i="32"/>
  <c r="M63" i="32"/>
  <c r="L63" i="32"/>
  <c r="K63" i="32"/>
  <c r="J63" i="32"/>
  <c r="I63" i="32"/>
  <c r="H63" i="32"/>
  <c r="G63" i="32"/>
  <c r="F63" i="32"/>
  <c r="E63" i="32"/>
  <c r="D63" i="32"/>
  <c r="C63" i="32"/>
  <c r="B63" i="32"/>
  <c r="AA62" i="32"/>
  <c r="Z62" i="32"/>
  <c r="Y62" i="32"/>
  <c r="X62" i="32"/>
  <c r="W62" i="32"/>
  <c r="V62" i="32"/>
  <c r="U62" i="32"/>
  <c r="T62" i="32"/>
  <c r="S62" i="32"/>
  <c r="R62" i="32"/>
  <c r="Q62" i="32"/>
  <c r="P62" i="32"/>
  <c r="O62" i="32"/>
  <c r="N62" i="32"/>
  <c r="M62" i="32"/>
  <c r="L62" i="32"/>
  <c r="K62" i="32"/>
  <c r="J62" i="32"/>
  <c r="I62" i="32"/>
  <c r="H62" i="32"/>
  <c r="G62" i="32"/>
  <c r="F62" i="32"/>
  <c r="E62" i="32"/>
  <c r="D62" i="32"/>
  <c r="C62" i="32"/>
  <c r="B62" i="32"/>
  <c r="AA61" i="32"/>
  <c r="Z61" i="32"/>
  <c r="Y61" i="32"/>
  <c r="X61" i="32"/>
  <c r="W61" i="32"/>
  <c r="V61" i="32"/>
  <c r="U61" i="32"/>
  <c r="T61" i="32"/>
  <c r="S61" i="32"/>
  <c r="R61" i="32"/>
  <c r="Q61" i="32"/>
  <c r="P61" i="32"/>
  <c r="O61" i="32"/>
  <c r="N61" i="32"/>
  <c r="M61" i="32"/>
  <c r="L61" i="32"/>
  <c r="K61" i="32"/>
  <c r="J61" i="32"/>
  <c r="I61" i="32"/>
  <c r="H61" i="32"/>
  <c r="G61" i="32"/>
  <c r="F61" i="32"/>
  <c r="E61" i="32"/>
  <c r="D61" i="32"/>
  <c r="C61" i="32"/>
  <c r="B61" i="32"/>
  <c r="AA60" i="32"/>
  <c r="Z60" i="32"/>
  <c r="Y60" i="32"/>
  <c r="X60" i="32"/>
  <c r="W60" i="32"/>
  <c r="V60" i="32"/>
  <c r="U60" i="32"/>
  <c r="T60" i="32"/>
  <c r="S60" i="32"/>
  <c r="R60" i="32"/>
  <c r="Q60" i="32"/>
  <c r="P60" i="32"/>
  <c r="O60" i="32"/>
  <c r="N60" i="32"/>
  <c r="M60" i="32"/>
  <c r="L60" i="32"/>
  <c r="K60" i="32"/>
  <c r="J60" i="32"/>
  <c r="I60" i="32"/>
  <c r="H60" i="32"/>
  <c r="G60" i="32"/>
  <c r="F60" i="32"/>
  <c r="E60" i="32"/>
  <c r="D60" i="32"/>
  <c r="C60" i="32"/>
  <c r="B60"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B59" i="32"/>
  <c r="AA58" i="32"/>
  <c r="Z58" i="32"/>
  <c r="Y58" i="32"/>
  <c r="X58" i="32"/>
  <c r="W58" i="32"/>
  <c r="V58" i="32"/>
  <c r="U58" i="32"/>
  <c r="T58" i="32"/>
  <c r="S58" i="32"/>
  <c r="R58" i="32"/>
  <c r="Q58" i="32"/>
  <c r="P58" i="32"/>
  <c r="O58" i="32"/>
  <c r="N58" i="32"/>
  <c r="M58" i="32"/>
  <c r="L58" i="32"/>
  <c r="K58" i="32"/>
  <c r="J58" i="32"/>
  <c r="I58" i="32"/>
  <c r="H58" i="32"/>
  <c r="G58" i="32"/>
  <c r="F58" i="32"/>
  <c r="E58" i="32"/>
  <c r="D58" i="32"/>
  <c r="C58" i="32"/>
  <c r="B58" i="32"/>
  <c r="AA57" i="32"/>
  <c r="Z57" i="32"/>
  <c r="Y57" i="32"/>
  <c r="X57" i="32"/>
  <c r="W57" i="32"/>
  <c r="V57" i="32"/>
  <c r="U57" i="32"/>
  <c r="T57" i="32"/>
  <c r="S57" i="32"/>
  <c r="R57" i="32"/>
  <c r="Q57" i="32"/>
  <c r="P57" i="32"/>
  <c r="O57" i="32"/>
  <c r="N57" i="32"/>
  <c r="M57" i="32"/>
  <c r="L57" i="32"/>
  <c r="K57" i="32"/>
  <c r="J57" i="32"/>
  <c r="I57" i="32"/>
  <c r="H57" i="32"/>
  <c r="G57" i="32"/>
  <c r="F57" i="32"/>
  <c r="E57" i="32"/>
  <c r="D57" i="32"/>
  <c r="C57" i="32"/>
  <c r="B57" i="32"/>
  <c r="AA56" i="32"/>
  <c r="Z56" i="32"/>
  <c r="Y56" i="32"/>
  <c r="X56" i="32"/>
  <c r="W56" i="32"/>
  <c r="V56" i="32"/>
  <c r="U56" i="32"/>
  <c r="T56" i="32"/>
  <c r="S56" i="32"/>
  <c r="R56" i="32"/>
  <c r="Q56" i="32"/>
  <c r="P56" i="32"/>
  <c r="O56" i="32"/>
  <c r="N56" i="32"/>
  <c r="M56" i="32"/>
  <c r="L56" i="32"/>
  <c r="K56" i="32"/>
  <c r="J56" i="32"/>
  <c r="I56" i="32"/>
  <c r="H56" i="32"/>
  <c r="G56" i="32"/>
  <c r="F56" i="32"/>
  <c r="E56" i="32"/>
  <c r="D56" i="32"/>
  <c r="C56" i="32"/>
  <c r="B56" i="32"/>
  <c r="AA55" i="32"/>
  <c r="Z55" i="32"/>
  <c r="Y55" i="32"/>
  <c r="X55" i="32"/>
  <c r="W55" i="32"/>
  <c r="V55" i="32"/>
  <c r="U55" i="32"/>
  <c r="T55" i="32"/>
  <c r="S55" i="32"/>
  <c r="R55" i="32"/>
  <c r="Q55" i="32"/>
  <c r="P55" i="32"/>
  <c r="O55" i="32"/>
  <c r="N55" i="32"/>
  <c r="M55" i="32"/>
  <c r="L55" i="32"/>
  <c r="K55" i="32"/>
  <c r="J55" i="32"/>
  <c r="I55" i="32"/>
  <c r="H55" i="32"/>
  <c r="G55" i="32"/>
  <c r="F55" i="32"/>
  <c r="E55" i="32"/>
  <c r="D55" i="32"/>
  <c r="C55" i="32"/>
  <c r="B55" i="32"/>
  <c r="AA54" i="32"/>
  <c r="Z54" i="32"/>
  <c r="Y54" i="32"/>
  <c r="X54" i="32"/>
  <c r="W54" i="32"/>
  <c r="V54" i="32"/>
  <c r="U54" i="32"/>
  <c r="T54" i="32"/>
  <c r="S54" i="32"/>
  <c r="R54" i="32"/>
  <c r="Q54" i="32"/>
  <c r="P54" i="32"/>
  <c r="O54" i="32"/>
  <c r="N54" i="32"/>
  <c r="M54" i="32"/>
  <c r="L54" i="32"/>
  <c r="K54" i="32"/>
  <c r="J54" i="32"/>
  <c r="I54" i="32"/>
  <c r="H54" i="32"/>
  <c r="G54" i="32"/>
  <c r="F54" i="32"/>
  <c r="E54" i="32"/>
  <c r="D54" i="32"/>
  <c r="C54" i="32"/>
  <c r="B54" i="32"/>
  <c r="AA53" i="32"/>
  <c r="Z53" i="32"/>
  <c r="Y53" i="32"/>
  <c r="X53" i="32"/>
  <c r="W53" i="32"/>
  <c r="V53" i="32"/>
  <c r="U53" i="32"/>
  <c r="T53" i="32"/>
  <c r="S53" i="32"/>
  <c r="R53" i="32"/>
  <c r="Q53" i="32"/>
  <c r="P53" i="32"/>
  <c r="O53" i="32"/>
  <c r="N53" i="32"/>
  <c r="M53" i="32"/>
  <c r="L53" i="32"/>
  <c r="K53" i="32"/>
  <c r="J53" i="32"/>
  <c r="I53" i="32"/>
  <c r="H53" i="32"/>
  <c r="G53" i="32"/>
  <c r="F53" i="32"/>
  <c r="E53" i="32"/>
  <c r="D53" i="32"/>
  <c r="C53" i="32"/>
  <c r="B53" i="32"/>
  <c r="AA52" i="32"/>
  <c r="Z52" i="32"/>
  <c r="Y52" i="32"/>
  <c r="X52" i="32"/>
  <c r="W52" i="32"/>
  <c r="V52" i="32"/>
  <c r="U52" i="32"/>
  <c r="T52" i="32"/>
  <c r="S52" i="32"/>
  <c r="R52" i="32"/>
  <c r="Q52" i="32"/>
  <c r="P52" i="32"/>
  <c r="O52" i="32"/>
  <c r="N52" i="32"/>
  <c r="M52" i="32"/>
  <c r="L52" i="32"/>
  <c r="K52" i="32"/>
  <c r="J52" i="32"/>
  <c r="I52" i="32"/>
  <c r="H52" i="32"/>
  <c r="G52" i="32"/>
  <c r="F52" i="32"/>
  <c r="E52" i="32"/>
  <c r="D52" i="32"/>
  <c r="C52" i="32"/>
  <c r="B52" i="32"/>
  <c r="AA51" i="32"/>
  <c r="Z51" i="32"/>
  <c r="Y51" i="32"/>
  <c r="X51" i="32"/>
  <c r="W51" i="32"/>
  <c r="V51" i="32"/>
  <c r="U51" i="32"/>
  <c r="T51" i="32"/>
  <c r="S51" i="32"/>
  <c r="R51" i="32"/>
  <c r="Q51" i="32"/>
  <c r="P51" i="32"/>
  <c r="O51" i="32"/>
  <c r="N51" i="32"/>
  <c r="M51" i="32"/>
  <c r="L51" i="32"/>
  <c r="K51" i="32"/>
  <c r="J51" i="32"/>
  <c r="I51" i="32"/>
  <c r="H51" i="32"/>
  <c r="G51" i="32"/>
  <c r="F51" i="32"/>
  <c r="E51" i="32"/>
  <c r="D51" i="32"/>
  <c r="C51" i="32"/>
  <c r="B51" i="32"/>
  <c r="AA50" i="32"/>
  <c r="Z50" i="32"/>
  <c r="Y50" i="32"/>
  <c r="X50" i="32"/>
  <c r="W50" i="32"/>
  <c r="V50" i="32"/>
  <c r="U50" i="32"/>
  <c r="T50" i="32"/>
  <c r="S50" i="32"/>
  <c r="R50" i="32"/>
  <c r="Q50" i="32"/>
  <c r="P50" i="32"/>
  <c r="O50" i="32"/>
  <c r="N50" i="32"/>
  <c r="M50" i="32"/>
  <c r="L50" i="32"/>
  <c r="K50" i="32"/>
  <c r="J50" i="32"/>
  <c r="I50" i="32"/>
  <c r="H50" i="32"/>
  <c r="G50" i="32"/>
  <c r="F50" i="32"/>
  <c r="E50" i="32"/>
  <c r="D50" i="32"/>
  <c r="C50" i="32"/>
  <c r="B50"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B49" i="32"/>
  <c r="AA48" i="32"/>
  <c r="Z48" i="32"/>
  <c r="Y48" i="32"/>
  <c r="X48" i="32"/>
  <c r="W48" i="32"/>
  <c r="V48" i="32"/>
  <c r="U48" i="32"/>
  <c r="T48" i="32"/>
  <c r="S48" i="32"/>
  <c r="R48" i="32"/>
  <c r="Q48" i="32"/>
  <c r="P48" i="32"/>
  <c r="O48" i="32"/>
  <c r="N48" i="32"/>
  <c r="M48" i="32"/>
  <c r="L48" i="32"/>
  <c r="K48" i="32"/>
  <c r="J48" i="32"/>
  <c r="I48" i="32"/>
  <c r="H48" i="32"/>
  <c r="G48" i="32"/>
  <c r="F48" i="32"/>
  <c r="E48" i="32"/>
  <c r="D48" i="32"/>
  <c r="C48" i="32"/>
  <c r="B48" i="32"/>
  <c r="AA47" i="32"/>
  <c r="Z47" i="32"/>
  <c r="Y47" i="32"/>
  <c r="X47" i="32"/>
  <c r="W47" i="32"/>
  <c r="V47" i="32"/>
  <c r="U47" i="32"/>
  <c r="T47" i="32"/>
  <c r="S47" i="32"/>
  <c r="R47" i="32"/>
  <c r="Q47" i="32"/>
  <c r="P47" i="32"/>
  <c r="O47" i="32"/>
  <c r="N47" i="32"/>
  <c r="M47" i="32"/>
  <c r="L47" i="32"/>
  <c r="K47" i="32"/>
  <c r="J47" i="32"/>
  <c r="I47" i="32"/>
  <c r="H47" i="32"/>
  <c r="G47" i="32"/>
  <c r="F47" i="32"/>
  <c r="E47" i="32"/>
  <c r="D47" i="32"/>
  <c r="C47" i="32"/>
  <c r="B47" i="32"/>
  <c r="AA46" i="32"/>
  <c r="Z46" i="32"/>
  <c r="Y46" i="32"/>
  <c r="X46" i="32"/>
  <c r="W46" i="32"/>
  <c r="V46" i="32"/>
  <c r="U46" i="32"/>
  <c r="T46" i="32"/>
  <c r="S46" i="32"/>
  <c r="R46" i="32"/>
  <c r="Q46" i="32"/>
  <c r="P46" i="32"/>
  <c r="O46" i="32"/>
  <c r="N46" i="32"/>
  <c r="M46" i="32"/>
  <c r="L46" i="32"/>
  <c r="K46" i="32"/>
  <c r="J46" i="32"/>
  <c r="I46" i="32"/>
  <c r="H46" i="32"/>
  <c r="G46" i="32"/>
  <c r="F46" i="32"/>
  <c r="E46" i="32"/>
  <c r="D46" i="32"/>
  <c r="C46" i="32"/>
  <c r="B46" i="32"/>
  <c r="AA45" i="32"/>
  <c r="Z45" i="32"/>
  <c r="Y45" i="32"/>
  <c r="X45" i="32"/>
  <c r="W45" i="32"/>
  <c r="V45" i="32"/>
  <c r="U45" i="32"/>
  <c r="T45" i="32"/>
  <c r="S45" i="32"/>
  <c r="R45" i="32"/>
  <c r="Q45" i="32"/>
  <c r="P45" i="32"/>
  <c r="O45" i="32"/>
  <c r="N45" i="32"/>
  <c r="M45" i="32"/>
  <c r="L45" i="32"/>
  <c r="K45" i="32"/>
  <c r="J45" i="32"/>
  <c r="I45" i="32"/>
  <c r="H45" i="32"/>
  <c r="G45" i="32"/>
  <c r="F45" i="32"/>
  <c r="E45" i="32"/>
  <c r="D45" i="32"/>
  <c r="C45" i="32"/>
  <c r="B45" i="32"/>
  <c r="AA44" i="32"/>
  <c r="Z44" i="32"/>
  <c r="Y44" i="32"/>
  <c r="X44" i="32"/>
  <c r="W44" i="32"/>
  <c r="V44" i="32"/>
  <c r="U44" i="32"/>
  <c r="T44" i="32"/>
  <c r="S44" i="32"/>
  <c r="R44" i="32"/>
  <c r="Q44" i="32"/>
  <c r="P44" i="32"/>
  <c r="O44" i="32"/>
  <c r="N44" i="32"/>
  <c r="M44" i="32"/>
  <c r="L44" i="32"/>
  <c r="K44" i="32"/>
  <c r="J44" i="32"/>
  <c r="I44" i="32"/>
  <c r="H44" i="32"/>
  <c r="G44" i="32"/>
  <c r="F44" i="32"/>
  <c r="E44" i="32"/>
  <c r="D44" i="32"/>
  <c r="C44" i="32"/>
  <c r="B44"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B43" i="32"/>
  <c r="AA42" i="32"/>
  <c r="Z42" i="32"/>
  <c r="Y42" i="32"/>
  <c r="X42" i="32"/>
  <c r="W42" i="32"/>
  <c r="V42" i="32"/>
  <c r="U42" i="32"/>
  <c r="T42" i="32"/>
  <c r="S42" i="32"/>
  <c r="R42" i="32"/>
  <c r="Q42" i="32"/>
  <c r="P42" i="32"/>
  <c r="O42" i="32"/>
  <c r="N42" i="32"/>
  <c r="M42" i="32"/>
  <c r="L42" i="32"/>
  <c r="K42" i="32"/>
  <c r="J42" i="32"/>
  <c r="I42" i="32"/>
  <c r="H42" i="32"/>
  <c r="G42" i="32"/>
  <c r="F42" i="32"/>
  <c r="E42" i="32"/>
  <c r="D42" i="32"/>
  <c r="C42" i="32"/>
  <c r="B42" i="32"/>
  <c r="AA41" i="32"/>
  <c r="Z41" i="32"/>
  <c r="Y41" i="32"/>
  <c r="X41" i="32"/>
  <c r="W41" i="32"/>
  <c r="V41" i="32"/>
  <c r="U41" i="32"/>
  <c r="T41" i="32"/>
  <c r="S41" i="32"/>
  <c r="R41" i="32"/>
  <c r="Q41" i="32"/>
  <c r="P41" i="32"/>
  <c r="O41" i="32"/>
  <c r="N41" i="32"/>
  <c r="M41" i="32"/>
  <c r="L41" i="32"/>
  <c r="K41" i="32"/>
  <c r="J41" i="32"/>
  <c r="I41" i="32"/>
  <c r="H41" i="32"/>
  <c r="G41" i="32"/>
  <c r="F41" i="32"/>
  <c r="E41" i="32"/>
  <c r="D41" i="32"/>
  <c r="C41" i="32"/>
  <c r="B41" i="32"/>
  <c r="AA40" i="32"/>
  <c r="Z40" i="32"/>
  <c r="Y40" i="32"/>
  <c r="X40" i="32"/>
  <c r="W40" i="32"/>
  <c r="V40" i="32"/>
  <c r="U40" i="32"/>
  <c r="T40" i="32"/>
  <c r="S40" i="32"/>
  <c r="R40" i="32"/>
  <c r="Q40" i="32"/>
  <c r="P40" i="32"/>
  <c r="O40" i="32"/>
  <c r="N40" i="32"/>
  <c r="M40" i="32"/>
  <c r="L40" i="32"/>
  <c r="K40" i="32"/>
  <c r="J40" i="32"/>
  <c r="I40" i="32"/>
  <c r="H40" i="32"/>
  <c r="G40" i="32"/>
  <c r="F40" i="32"/>
  <c r="E40" i="32"/>
  <c r="D40" i="32"/>
  <c r="C40" i="32"/>
  <c r="B40"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C35" i="32"/>
  <c r="B35"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B34" i="32"/>
  <c r="AC33" i="32"/>
  <c r="AB33" i="32"/>
  <c r="AA33" i="32"/>
  <c r="Z33" i="32"/>
  <c r="Y33" i="32"/>
  <c r="X33" i="32"/>
  <c r="W33" i="32"/>
  <c r="V33" i="32"/>
  <c r="U33" i="32"/>
  <c r="T33" i="32"/>
  <c r="S33" i="32"/>
  <c r="R33" i="32"/>
  <c r="Q33" i="32"/>
  <c r="P33" i="32"/>
  <c r="O33" i="32"/>
  <c r="N33" i="32"/>
  <c r="M33" i="32"/>
  <c r="L33" i="32"/>
  <c r="K33" i="32"/>
  <c r="J33" i="32"/>
  <c r="I33" i="32"/>
  <c r="H33" i="32"/>
  <c r="G33" i="32"/>
  <c r="F33" i="32"/>
  <c r="E33" i="32"/>
  <c r="D33" i="32"/>
  <c r="C33" i="32"/>
  <c r="B33"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D32" i="32"/>
  <c r="C32" i="32"/>
  <c r="B32"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C31" i="32"/>
  <c r="B31"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B30"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B29"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C28" i="32"/>
  <c r="B28"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27" i="32"/>
  <c r="C27" i="32"/>
  <c r="B27"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B26"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B25"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B24"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C23" i="32"/>
  <c r="B23"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C22" i="32"/>
  <c r="B22"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B21"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B20"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B19"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C18" i="32"/>
  <c r="B18"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C17" i="32"/>
  <c r="B17"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C16" i="32"/>
  <c r="B16"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D15" i="32"/>
  <c r="C15" i="32"/>
  <c r="B15"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B14"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C13" i="32"/>
  <c r="B13"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D12" i="32"/>
  <c r="C12" i="32"/>
  <c r="B12"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D11" i="32"/>
  <c r="C11" i="32"/>
  <c r="B11"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C10" i="32"/>
  <c r="B10" i="32"/>
  <c r="AC9" i="32"/>
  <c r="AB9" i="32"/>
  <c r="AA9" i="32"/>
  <c r="Z9" i="32"/>
  <c r="Y9" i="32"/>
  <c r="X9" i="32"/>
  <c r="W9" i="32"/>
  <c r="V9" i="32"/>
  <c r="U9" i="32"/>
  <c r="T9" i="32"/>
  <c r="S9" i="32"/>
  <c r="R9" i="32"/>
  <c r="Q9" i="32"/>
  <c r="P9" i="32"/>
  <c r="O9" i="32"/>
  <c r="N9" i="32"/>
  <c r="M9" i="32"/>
  <c r="L9" i="32"/>
  <c r="K9" i="32"/>
  <c r="J9" i="32"/>
  <c r="I9" i="32"/>
  <c r="H9" i="32"/>
  <c r="G9" i="32"/>
  <c r="F9" i="32"/>
  <c r="E9" i="32"/>
  <c r="D9" i="32"/>
  <c r="C9" i="32"/>
  <c r="B9" i="32"/>
  <c r="AC8" i="32"/>
  <c r="AB8" i="32"/>
  <c r="AA8" i="32"/>
  <c r="Z8" i="32"/>
  <c r="Y8" i="32"/>
  <c r="X8" i="32"/>
  <c r="W8" i="32"/>
  <c r="V8" i="32"/>
  <c r="U8" i="32"/>
  <c r="T8" i="32"/>
  <c r="S8" i="32"/>
  <c r="R8" i="32"/>
  <c r="Q8" i="32"/>
  <c r="P8" i="32"/>
  <c r="O8" i="32"/>
  <c r="N8" i="32"/>
  <c r="M8" i="32"/>
  <c r="L8" i="32"/>
  <c r="K8" i="32"/>
  <c r="J8" i="32"/>
  <c r="I8" i="32"/>
  <c r="H8" i="32"/>
  <c r="G8" i="32"/>
  <c r="F8" i="32"/>
  <c r="E8" i="32"/>
  <c r="D8" i="32"/>
  <c r="C8" i="32"/>
  <c r="B8" i="32"/>
  <c r="AC7" i="32"/>
  <c r="AB7" i="32"/>
  <c r="AA7" i="32"/>
  <c r="Z7" i="32"/>
  <c r="Y7" i="32"/>
  <c r="X7" i="32"/>
  <c r="W7" i="32"/>
  <c r="V7" i="32"/>
  <c r="U7" i="32"/>
  <c r="T7" i="32"/>
  <c r="S7" i="32"/>
  <c r="R7" i="32"/>
  <c r="Q7" i="32"/>
  <c r="P7" i="32"/>
  <c r="O7" i="32"/>
  <c r="N7" i="32"/>
  <c r="M7" i="32"/>
  <c r="L7" i="32"/>
  <c r="K7" i="32"/>
  <c r="J7" i="32"/>
  <c r="I7" i="32"/>
  <c r="H7" i="32"/>
  <c r="G7" i="32"/>
  <c r="F7" i="32"/>
  <c r="E7" i="32"/>
  <c r="D7" i="32"/>
  <c r="C7" i="32"/>
  <c r="B7"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B6" i="32"/>
  <c r="AA69" i="30"/>
  <c r="Z69" i="30"/>
  <c r="Y69" i="30"/>
  <c r="X69" i="30"/>
  <c r="W69" i="30"/>
  <c r="V69" i="30"/>
  <c r="U69" i="30"/>
  <c r="T69" i="30"/>
  <c r="S69" i="30"/>
  <c r="R69" i="30"/>
  <c r="Q69" i="30"/>
  <c r="P69" i="30"/>
  <c r="O69" i="30"/>
  <c r="N69" i="30"/>
  <c r="M69" i="30"/>
  <c r="L69" i="30"/>
  <c r="K69" i="30"/>
  <c r="J69" i="30"/>
  <c r="I69" i="30"/>
  <c r="H69" i="30"/>
  <c r="G69" i="30"/>
  <c r="F69" i="30"/>
  <c r="E69" i="30"/>
  <c r="D69" i="30"/>
  <c r="C69" i="30"/>
  <c r="B69" i="30"/>
  <c r="AA68" i="30"/>
  <c r="Z68" i="30"/>
  <c r="Y68" i="30"/>
  <c r="X68" i="30"/>
  <c r="W68" i="30"/>
  <c r="V68" i="30"/>
  <c r="U68" i="30"/>
  <c r="T68" i="30"/>
  <c r="S68" i="30"/>
  <c r="R68" i="30"/>
  <c r="Q68" i="30"/>
  <c r="P68" i="30"/>
  <c r="O68" i="30"/>
  <c r="N68" i="30"/>
  <c r="M68" i="30"/>
  <c r="L68" i="30"/>
  <c r="K68" i="30"/>
  <c r="J68" i="30"/>
  <c r="I68" i="30"/>
  <c r="H68" i="30"/>
  <c r="G68" i="30"/>
  <c r="F68" i="30"/>
  <c r="E68" i="30"/>
  <c r="D68" i="30"/>
  <c r="C68" i="30"/>
  <c r="B68" i="30"/>
  <c r="AA67" i="30"/>
  <c r="Z67" i="30"/>
  <c r="Y67" i="30"/>
  <c r="X67" i="30"/>
  <c r="W67" i="30"/>
  <c r="V67" i="30"/>
  <c r="U67" i="30"/>
  <c r="T67" i="30"/>
  <c r="S67" i="30"/>
  <c r="R67" i="30"/>
  <c r="Q67" i="30"/>
  <c r="P67" i="30"/>
  <c r="O67" i="30"/>
  <c r="N67" i="30"/>
  <c r="M67" i="30"/>
  <c r="L67" i="30"/>
  <c r="K67" i="30"/>
  <c r="J67" i="30"/>
  <c r="I67" i="30"/>
  <c r="H67" i="30"/>
  <c r="G67" i="30"/>
  <c r="F67" i="30"/>
  <c r="E67" i="30"/>
  <c r="D67" i="30"/>
  <c r="C67" i="30"/>
  <c r="B67" i="30"/>
  <c r="AA66" i="30"/>
  <c r="Z66" i="30"/>
  <c r="Y66" i="30"/>
  <c r="X66" i="30"/>
  <c r="W66" i="30"/>
  <c r="V66" i="30"/>
  <c r="U66" i="30"/>
  <c r="T66" i="30"/>
  <c r="S66" i="30"/>
  <c r="R66" i="30"/>
  <c r="Q66" i="30"/>
  <c r="P66" i="30"/>
  <c r="O66" i="30"/>
  <c r="N66" i="30"/>
  <c r="M66" i="30"/>
  <c r="L66" i="30"/>
  <c r="K66" i="30"/>
  <c r="J66" i="30"/>
  <c r="I66" i="30"/>
  <c r="H66" i="30"/>
  <c r="G66" i="30"/>
  <c r="F66" i="30"/>
  <c r="E66" i="30"/>
  <c r="D66" i="30"/>
  <c r="C66" i="30"/>
  <c r="B66" i="30"/>
  <c r="AA65" i="30"/>
  <c r="Z65" i="30"/>
  <c r="Y65" i="30"/>
  <c r="X65" i="30"/>
  <c r="W65" i="30"/>
  <c r="V65" i="30"/>
  <c r="U65" i="30"/>
  <c r="T65" i="30"/>
  <c r="S65" i="30"/>
  <c r="R65" i="30"/>
  <c r="Q65" i="30"/>
  <c r="P65" i="30"/>
  <c r="O65" i="30"/>
  <c r="N65" i="30"/>
  <c r="M65" i="30"/>
  <c r="L65" i="30"/>
  <c r="K65" i="30"/>
  <c r="J65" i="30"/>
  <c r="I65" i="30"/>
  <c r="H65" i="30"/>
  <c r="G65" i="30"/>
  <c r="F65" i="30"/>
  <c r="E65" i="30"/>
  <c r="D65" i="30"/>
  <c r="C65" i="30"/>
  <c r="B65" i="30"/>
  <c r="AA64" i="30"/>
  <c r="Z64" i="30"/>
  <c r="Y64" i="30"/>
  <c r="X64" i="30"/>
  <c r="W64" i="30"/>
  <c r="V64" i="30"/>
  <c r="U64" i="30"/>
  <c r="T64" i="30"/>
  <c r="S64" i="30"/>
  <c r="R64" i="30"/>
  <c r="Q64" i="30"/>
  <c r="P64" i="30"/>
  <c r="O64" i="30"/>
  <c r="N64" i="30"/>
  <c r="M64" i="30"/>
  <c r="L64" i="30"/>
  <c r="K64" i="30"/>
  <c r="J64" i="30"/>
  <c r="I64" i="30"/>
  <c r="H64" i="30"/>
  <c r="G64" i="30"/>
  <c r="F64" i="30"/>
  <c r="E64" i="30"/>
  <c r="D64" i="30"/>
  <c r="C64" i="30"/>
  <c r="B64"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A69" i="25"/>
  <c r="Z69" i="25"/>
  <c r="Y69" i="25"/>
  <c r="X69" i="25"/>
  <c r="W69" i="25"/>
  <c r="V69" i="25"/>
  <c r="U69" i="25"/>
  <c r="T69" i="25"/>
  <c r="S69" i="25"/>
  <c r="R69" i="25"/>
  <c r="Q69" i="25"/>
  <c r="P69" i="25"/>
  <c r="O69" i="25"/>
  <c r="N69" i="25"/>
  <c r="M69" i="25"/>
  <c r="L69" i="25"/>
  <c r="K69" i="25"/>
  <c r="J69" i="25"/>
  <c r="I69" i="25"/>
  <c r="H69" i="25"/>
  <c r="G69" i="25"/>
  <c r="F69" i="25"/>
  <c r="E69" i="25"/>
  <c r="D69" i="25"/>
  <c r="C69" i="25"/>
  <c r="B69" i="25"/>
  <c r="AA68" i="25"/>
  <c r="Z68" i="25"/>
  <c r="Y68" i="25"/>
  <c r="X68" i="25"/>
  <c r="W68" i="25"/>
  <c r="V68" i="25"/>
  <c r="U68" i="25"/>
  <c r="T68" i="25"/>
  <c r="S68" i="25"/>
  <c r="R68" i="25"/>
  <c r="Q68" i="25"/>
  <c r="P68" i="25"/>
  <c r="O68" i="25"/>
  <c r="N68" i="25"/>
  <c r="M68" i="25"/>
  <c r="L68" i="25"/>
  <c r="K68" i="25"/>
  <c r="J68" i="25"/>
  <c r="I68" i="25"/>
  <c r="H68" i="25"/>
  <c r="G68" i="25"/>
  <c r="F68" i="25"/>
  <c r="E68" i="25"/>
  <c r="D68" i="25"/>
  <c r="C68" i="25"/>
  <c r="B68" i="25"/>
  <c r="AA67" i="25"/>
  <c r="Z67" i="25"/>
  <c r="Y67" i="25"/>
  <c r="X67" i="25"/>
  <c r="W67" i="25"/>
  <c r="V67" i="25"/>
  <c r="U67" i="25"/>
  <c r="T67" i="25"/>
  <c r="S67" i="25"/>
  <c r="R67" i="25"/>
  <c r="Q67" i="25"/>
  <c r="P67" i="25"/>
  <c r="O67" i="25"/>
  <c r="N67" i="25"/>
  <c r="M67" i="25"/>
  <c r="L67" i="25"/>
  <c r="K67" i="25"/>
  <c r="J67" i="25"/>
  <c r="I67" i="25"/>
  <c r="H67" i="25"/>
  <c r="G67" i="25"/>
  <c r="F67" i="25"/>
  <c r="E67" i="25"/>
  <c r="D67" i="25"/>
  <c r="C67" i="25"/>
  <c r="B67" i="25"/>
  <c r="AA66" i="25"/>
  <c r="Z66" i="25"/>
  <c r="Y66" i="25"/>
  <c r="X66" i="25"/>
  <c r="W66" i="25"/>
  <c r="V66" i="25"/>
  <c r="U66" i="25"/>
  <c r="T66" i="25"/>
  <c r="S66" i="25"/>
  <c r="R66" i="25"/>
  <c r="Q66" i="25"/>
  <c r="P66" i="25"/>
  <c r="O66" i="25"/>
  <c r="N66" i="25"/>
  <c r="M66" i="25"/>
  <c r="L66" i="25"/>
  <c r="K66" i="25"/>
  <c r="J66" i="25"/>
  <c r="I66" i="25"/>
  <c r="H66" i="25"/>
  <c r="G66" i="25"/>
  <c r="F66" i="25"/>
  <c r="E66" i="25"/>
  <c r="D66" i="25"/>
  <c r="C66" i="25"/>
  <c r="B66" i="25"/>
  <c r="AA65" i="25"/>
  <c r="Z65" i="25"/>
  <c r="Y65" i="25"/>
  <c r="X65" i="25"/>
  <c r="W65" i="25"/>
  <c r="V65" i="25"/>
  <c r="U65" i="25"/>
  <c r="T65" i="25"/>
  <c r="S65" i="25"/>
  <c r="R65" i="25"/>
  <c r="Q65" i="25"/>
  <c r="P65" i="25"/>
  <c r="O65" i="25"/>
  <c r="N65" i="25"/>
  <c r="M65" i="25"/>
  <c r="L65" i="25"/>
  <c r="K65" i="25"/>
  <c r="J65" i="25"/>
  <c r="I65" i="25"/>
  <c r="H65" i="25"/>
  <c r="G65" i="25"/>
  <c r="F65" i="25"/>
  <c r="E65" i="25"/>
  <c r="D65" i="25"/>
  <c r="C65" i="25"/>
  <c r="B65"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AA69" i="27"/>
  <c r="Z69" i="27"/>
  <c r="Y69" i="27"/>
  <c r="X69" i="27"/>
  <c r="W69" i="27"/>
  <c r="V69" i="27"/>
  <c r="U69" i="27"/>
  <c r="T69" i="27"/>
  <c r="S69" i="27"/>
  <c r="R69" i="27"/>
  <c r="Q69" i="27"/>
  <c r="P69" i="27"/>
  <c r="O69" i="27"/>
  <c r="N69" i="27"/>
  <c r="M69" i="27"/>
  <c r="L69" i="27"/>
  <c r="K69" i="27"/>
  <c r="J69" i="27"/>
  <c r="I69" i="27"/>
  <c r="H69" i="27"/>
  <c r="G69" i="27"/>
  <c r="F69" i="27"/>
  <c r="E69" i="27"/>
  <c r="D69" i="27"/>
  <c r="C69" i="27"/>
  <c r="B69" i="27"/>
  <c r="AA68" i="27"/>
  <c r="Z68" i="27"/>
  <c r="Y68" i="27"/>
  <c r="X68" i="27"/>
  <c r="W68" i="27"/>
  <c r="V68" i="27"/>
  <c r="U68" i="27"/>
  <c r="T68" i="27"/>
  <c r="S68" i="27"/>
  <c r="R68" i="27"/>
  <c r="Q68" i="27"/>
  <c r="P68" i="27"/>
  <c r="O68" i="27"/>
  <c r="N68" i="27"/>
  <c r="M68" i="27"/>
  <c r="L68" i="27"/>
  <c r="K68" i="27"/>
  <c r="J68" i="27"/>
  <c r="I68" i="27"/>
  <c r="H68" i="27"/>
  <c r="G68" i="27"/>
  <c r="F68" i="27"/>
  <c r="E68" i="27"/>
  <c r="D68" i="27"/>
  <c r="C68" i="27"/>
  <c r="B68" i="27"/>
  <c r="AA67" i="27"/>
  <c r="Z67" i="27"/>
  <c r="Y67" i="27"/>
  <c r="X67" i="27"/>
  <c r="W67" i="27"/>
  <c r="V67" i="27"/>
  <c r="U67" i="27"/>
  <c r="T67" i="27"/>
  <c r="S67" i="27"/>
  <c r="R67" i="27"/>
  <c r="Q67" i="27"/>
  <c r="P67" i="27"/>
  <c r="O67" i="27"/>
  <c r="N67" i="27"/>
  <c r="M67" i="27"/>
  <c r="L67" i="27"/>
  <c r="K67" i="27"/>
  <c r="J67" i="27"/>
  <c r="I67" i="27"/>
  <c r="H67" i="27"/>
  <c r="G67" i="27"/>
  <c r="F67" i="27"/>
  <c r="E67" i="27"/>
  <c r="D67" i="27"/>
  <c r="C67" i="27"/>
  <c r="B67" i="27"/>
  <c r="AA66" i="27"/>
  <c r="Z66" i="27"/>
  <c r="Y66" i="27"/>
  <c r="X66" i="27"/>
  <c r="W66" i="27"/>
  <c r="V66" i="27"/>
  <c r="U66" i="27"/>
  <c r="T66" i="27"/>
  <c r="S66" i="27"/>
  <c r="R66" i="27"/>
  <c r="Q66" i="27"/>
  <c r="P66" i="27"/>
  <c r="O66" i="27"/>
  <c r="N66" i="27"/>
  <c r="M66" i="27"/>
  <c r="L66" i="27"/>
  <c r="K66" i="27"/>
  <c r="J66" i="27"/>
  <c r="I66" i="27"/>
  <c r="H66" i="27"/>
  <c r="G66" i="27"/>
  <c r="F66" i="27"/>
  <c r="E66" i="27"/>
  <c r="D66" i="27"/>
  <c r="C66" i="27"/>
  <c r="B66" i="27"/>
  <c r="AA65" i="27"/>
  <c r="Z65" i="27"/>
  <c r="Y65" i="27"/>
  <c r="X65" i="27"/>
  <c r="W65" i="27"/>
  <c r="V65" i="27"/>
  <c r="U65" i="27"/>
  <c r="T65" i="27"/>
  <c r="S65" i="27"/>
  <c r="R65" i="27"/>
  <c r="Q65" i="27"/>
  <c r="P65" i="27"/>
  <c r="O65" i="27"/>
  <c r="N65" i="27"/>
  <c r="M65" i="27"/>
  <c r="L65" i="27"/>
  <c r="K65" i="27"/>
  <c r="J65" i="27"/>
  <c r="I65" i="27"/>
  <c r="H65" i="27"/>
  <c r="G65" i="27"/>
  <c r="F65" i="27"/>
  <c r="E65" i="27"/>
  <c r="D65" i="27"/>
  <c r="C65" i="27"/>
  <c r="B65" i="27"/>
  <c r="AA64" i="27"/>
  <c r="Z64" i="27"/>
  <c r="Y64" i="27"/>
  <c r="X64" i="27"/>
  <c r="W64" i="27"/>
  <c r="V64" i="27"/>
  <c r="U64" i="27"/>
  <c r="T64" i="27"/>
  <c r="S64" i="27"/>
  <c r="R64" i="27"/>
  <c r="Q64" i="27"/>
  <c r="P64" i="27"/>
  <c r="O64" i="27"/>
  <c r="N64" i="27"/>
  <c r="M64" i="27"/>
  <c r="L64" i="27"/>
  <c r="K64" i="27"/>
  <c r="J64" i="27"/>
  <c r="I64" i="27"/>
  <c r="H64" i="27"/>
  <c r="G64" i="27"/>
  <c r="F64" i="27"/>
  <c r="E64" i="27"/>
  <c r="D64" i="27"/>
  <c r="C64" i="27"/>
  <c r="B64"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H51" i="28"/>
  <c r="G51" i="28"/>
  <c r="F51" i="28"/>
  <c r="D51" i="28"/>
  <c r="C51" i="28"/>
  <c r="E51" i="28" s="1"/>
  <c r="H50" i="28"/>
  <c r="G50" i="28"/>
  <c r="C50" i="28"/>
  <c r="F50" i="28" s="1"/>
  <c r="H49" i="28"/>
  <c r="G49" i="28"/>
  <c r="F49" i="28"/>
  <c r="E49" i="28"/>
  <c r="D49" i="28"/>
  <c r="C49" i="28"/>
  <c r="H48" i="28"/>
  <c r="G48" i="28"/>
  <c r="E48" i="28"/>
  <c r="C48" i="28"/>
  <c r="D48" i="28" s="1"/>
  <c r="H47" i="28"/>
  <c r="G47" i="28"/>
  <c r="D47" i="28"/>
  <c r="C47" i="28"/>
  <c r="F47" i="28" s="1"/>
  <c r="H46" i="28"/>
  <c r="G46" i="28"/>
  <c r="C46" i="28"/>
  <c r="F46" i="28" s="1"/>
  <c r="H45" i="28"/>
  <c r="G45" i="28"/>
  <c r="F45" i="28"/>
  <c r="E45" i="28"/>
  <c r="C45" i="28"/>
  <c r="D45" i="28" s="1"/>
  <c r="H44" i="28"/>
  <c r="G44" i="28"/>
  <c r="E44" i="28"/>
  <c r="D44" i="28"/>
  <c r="C44" i="28"/>
  <c r="F44" i="28" s="1"/>
  <c r="H43" i="28"/>
  <c r="G43" i="28"/>
  <c r="F43" i="28"/>
  <c r="D43" i="28"/>
  <c r="C43" i="28"/>
  <c r="E43" i="28" s="1"/>
  <c r="H42" i="28"/>
  <c r="G42" i="28"/>
  <c r="C42" i="28"/>
  <c r="F42" i="28" s="1"/>
  <c r="H41" i="28"/>
  <c r="G41" i="28"/>
  <c r="F41" i="28"/>
  <c r="E41" i="28"/>
  <c r="D41" i="28"/>
  <c r="C41" i="28"/>
  <c r="H40" i="28"/>
  <c r="G40" i="28"/>
  <c r="E40" i="28"/>
  <c r="C40" i="28"/>
  <c r="D40" i="28" s="1"/>
  <c r="H39" i="28"/>
  <c r="G39" i="28"/>
  <c r="D39" i="28"/>
  <c r="C39" i="28"/>
  <c r="F39" i="28" s="1"/>
  <c r="H38" i="28"/>
  <c r="G38" i="28"/>
  <c r="C38" i="28"/>
  <c r="F38" i="28" s="1"/>
  <c r="H37" i="28"/>
  <c r="G37" i="28"/>
  <c r="F37" i="28"/>
  <c r="E37" i="28"/>
  <c r="C37" i="28"/>
  <c r="D37" i="28" s="1"/>
  <c r="H36" i="28"/>
  <c r="G36" i="28"/>
  <c r="E36" i="28"/>
  <c r="D36" i="28"/>
  <c r="C36" i="28"/>
  <c r="F36" i="28" s="1"/>
  <c r="H35" i="28"/>
  <c r="G35" i="28"/>
  <c r="F35" i="28"/>
  <c r="D35" i="28"/>
  <c r="C35" i="28"/>
  <c r="E35" i="28" s="1"/>
  <c r="H34" i="28"/>
  <c r="G34" i="28"/>
  <c r="C34" i="28"/>
  <c r="F34" i="28" s="1"/>
  <c r="H33" i="28"/>
  <c r="G33" i="28"/>
  <c r="F33" i="28"/>
  <c r="E33" i="28"/>
  <c r="D33" i="28"/>
  <c r="C33" i="28"/>
  <c r="H32" i="28"/>
  <c r="G32" i="28"/>
  <c r="E32" i="28"/>
  <c r="C32" i="28"/>
  <c r="D32" i="28" s="1"/>
  <c r="H31" i="28"/>
  <c r="G31" i="28"/>
  <c r="D31" i="28"/>
  <c r="C31" i="28"/>
  <c r="F31" i="28" s="1"/>
  <c r="H30" i="28"/>
  <c r="G30" i="28"/>
  <c r="C30" i="28"/>
  <c r="F30" i="28" s="1"/>
  <c r="H29" i="28"/>
  <c r="G29" i="28"/>
  <c r="F29" i="28"/>
  <c r="E29" i="28"/>
  <c r="C29" i="28"/>
  <c r="D29" i="28" s="1"/>
  <c r="H28" i="28"/>
  <c r="G28" i="28"/>
  <c r="E28" i="28"/>
  <c r="D28" i="28"/>
  <c r="C28" i="28"/>
  <c r="F28" i="28" s="1"/>
  <c r="H27" i="28"/>
  <c r="G27" i="28"/>
  <c r="F27" i="28"/>
  <c r="D27" i="28"/>
  <c r="C27" i="28"/>
  <c r="E27" i="28" s="1"/>
  <c r="H26" i="28"/>
  <c r="G26" i="28"/>
  <c r="C26" i="28"/>
  <c r="F26" i="28" s="1"/>
  <c r="H25" i="28"/>
  <c r="G25" i="28"/>
  <c r="F25" i="28"/>
  <c r="E25" i="28"/>
  <c r="D25" i="28"/>
  <c r="C25" i="28"/>
  <c r="H24" i="28"/>
  <c r="G24" i="28"/>
  <c r="E24" i="28"/>
  <c r="C24" i="28"/>
  <c r="D24" i="28" s="1"/>
  <c r="H23" i="28"/>
  <c r="G23" i="28"/>
  <c r="D23" i="28"/>
  <c r="C23" i="28"/>
  <c r="F23" i="28" s="1"/>
  <c r="H22" i="28"/>
  <c r="G22" i="28"/>
  <c r="C22" i="28"/>
  <c r="F22" i="28" s="1"/>
  <c r="H21" i="28"/>
  <c r="G21" i="28"/>
  <c r="F21" i="28"/>
  <c r="E21" i="28"/>
  <c r="D21" i="28"/>
  <c r="C21" i="28"/>
  <c r="H20" i="28"/>
  <c r="G20" i="28"/>
  <c r="E20" i="28"/>
  <c r="D20" i="28"/>
  <c r="C20" i="28"/>
  <c r="F20" i="28" s="1"/>
  <c r="H19" i="28"/>
  <c r="G19" i="28"/>
  <c r="F19" i="28"/>
  <c r="D19" i="28"/>
  <c r="C19" i="28"/>
  <c r="E19" i="28" s="1"/>
  <c r="H18" i="28"/>
  <c r="G18" i="28"/>
  <c r="C18" i="28"/>
  <c r="F18" i="28" s="1"/>
  <c r="H17" i="28"/>
  <c r="G17" i="28"/>
  <c r="F17" i="28"/>
  <c r="E17" i="28"/>
  <c r="D17" i="28"/>
  <c r="C17" i="28"/>
  <c r="H16" i="28"/>
  <c r="G16" i="28"/>
  <c r="E16" i="28"/>
  <c r="C16" i="28"/>
  <c r="D16" i="28" s="1"/>
  <c r="H15" i="28"/>
  <c r="G15" i="28"/>
  <c r="D15" i="28"/>
  <c r="C15" i="28"/>
  <c r="F15" i="28" s="1"/>
  <c r="H14" i="28"/>
  <c r="G14" i="28"/>
  <c r="C14" i="28"/>
  <c r="F14" i="28" s="1"/>
  <c r="H13" i="28"/>
  <c r="G13" i="28"/>
  <c r="F13" i="28"/>
  <c r="E13" i="28"/>
  <c r="C13" i="28"/>
  <c r="D13" i="28" s="1"/>
  <c r="H12" i="28"/>
  <c r="G12" i="28"/>
  <c r="E12" i="28"/>
  <c r="D12" i="28"/>
  <c r="C12" i="28"/>
  <c r="F12" i="28" s="1"/>
  <c r="H11" i="28"/>
  <c r="G11" i="28"/>
  <c r="F11" i="28"/>
  <c r="D11" i="28"/>
  <c r="C11" i="28"/>
  <c r="E11" i="28" s="1"/>
  <c r="H10" i="28"/>
  <c r="G10" i="28"/>
  <c r="C10" i="28"/>
  <c r="F10" i="28" s="1"/>
  <c r="H9" i="28"/>
  <c r="G9" i="28"/>
  <c r="F9" i="28"/>
  <c r="E9" i="28"/>
  <c r="D9" i="28"/>
  <c r="C9" i="28"/>
  <c r="H8" i="28"/>
  <c r="G8" i="28"/>
  <c r="E8" i="28"/>
  <c r="C8" i="28"/>
  <c r="D8" i="28" s="1"/>
  <c r="H7" i="28"/>
  <c r="G7" i="28"/>
  <c r="D7" i="28"/>
  <c r="C7" i="28"/>
  <c r="F7" i="28" s="1"/>
  <c r="A7" i="28"/>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H6" i="28"/>
  <c r="G6" i="28"/>
  <c r="C6" i="28"/>
  <c r="F6" i="28" s="1"/>
  <c r="A6" i="28"/>
  <c r="H5" i="28"/>
  <c r="G5" i="28"/>
  <c r="F5" i="28"/>
  <c r="E5" i="28"/>
  <c r="C5" i="28"/>
  <c r="D5" i="28" s="1"/>
  <c r="H52" i="24"/>
  <c r="G52" i="24"/>
  <c r="D52" i="24"/>
  <c r="C52" i="24"/>
  <c r="F52" i="24" s="1"/>
  <c r="H51" i="24"/>
  <c r="G51" i="24"/>
  <c r="C51" i="24"/>
  <c r="F51" i="24" s="1"/>
  <c r="H50" i="24"/>
  <c r="G50" i="24"/>
  <c r="F50" i="24"/>
  <c r="E50" i="24"/>
  <c r="C50" i="24"/>
  <c r="D50" i="24" s="1"/>
  <c r="H49" i="24"/>
  <c r="G49" i="24"/>
  <c r="F49" i="24"/>
  <c r="E49" i="24"/>
  <c r="D49" i="24"/>
  <c r="C49" i="24"/>
  <c r="H48" i="24"/>
  <c r="G48" i="24"/>
  <c r="E48" i="24"/>
  <c r="C48" i="24"/>
  <c r="D48" i="24" s="1"/>
  <c r="H47" i="24"/>
  <c r="G47" i="24"/>
  <c r="D47" i="24"/>
  <c r="C47" i="24"/>
  <c r="F47" i="24" s="1"/>
  <c r="H46" i="24"/>
  <c r="G46" i="24"/>
  <c r="C46" i="24"/>
  <c r="F46" i="24" s="1"/>
  <c r="H45" i="24"/>
  <c r="G45" i="24"/>
  <c r="F45" i="24"/>
  <c r="E45" i="24"/>
  <c r="D45" i="24"/>
  <c r="C45" i="24"/>
  <c r="H44" i="24"/>
  <c r="G44" i="24"/>
  <c r="D44" i="24"/>
  <c r="C44" i="24"/>
  <c r="F44" i="24" s="1"/>
  <c r="H43" i="24"/>
  <c r="G43" i="24"/>
  <c r="C43" i="24"/>
  <c r="F43" i="24" s="1"/>
  <c r="H42" i="24"/>
  <c r="G42" i="24"/>
  <c r="F42" i="24"/>
  <c r="E42" i="24"/>
  <c r="C42" i="24"/>
  <c r="D42" i="24" s="1"/>
  <c r="H41" i="24"/>
  <c r="G41" i="24"/>
  <c r="F41" i="24"/>
  <c r="E41" i="24"/>
  <c r="D41" i="24"/>
  <c r="C41" i="24"/>
  <c r="H40" i="24"/>
  <c r="G40" i="24"/>
  <c r="E40" i="24"/>
  <c r="C40" i="24"/>
  <c r="D40" i="24" s="1"/>
  <c r="H39" i="24"/>
  <c r="G39" i="24"/>
  <c r="D39" i="24"/>
  <c r="C39" i="24"/>
  <c r="F39" i="24" s="1"/>
  <c r="H38" i="24"/>
  <c r="G38" i="24"/>
  <c r="C38" i="24"/>
  <c r="F38" i="24" s="1"/>
  <c r="H37" i="24"/>
  <c r="G37" i="24"/>
  <c r="F37" i="24"/>
  <c r="E37" i="24"/>
  <c r="D37" i="24"/>
  <c r="C37" i="24"/>
  <c r="H36" i="24"/>
  <c r="G36" i="24"/>
  <c r="D36" i="24"/>
  <c r="C36" i="24"/>
  <c r="F36" i="24" s="1"/>
  <c r="H35" i="24"/>
  <c r="G35" i="24"/>
  <c r="C35" i="24"/>
  <c r="F35" i="24" s="1"/>
  <c r="H34" i="24"/>
  <c r="G34" i="24"/>
  <c r="F34" i="24"/>
  <c r="E34" i="24"/>
  <c r="C34" i="24"/>
  <c r="D34" i="24" s="1"/>
  <c r="H33" i="24"/>
  <c r="G33" i="24"/>
  <c r="F33" i="24"/>
  <c r="E33" i="24"/>
  <c r="D33" i="24"/>
  <c r="C33" i="24"/>
  <c r="H32" i="24"/>
  <c r="G32" i="24"/>
  <c r="E32" i="24"/>
  <c r="C32" i="24"/>
  <c r="D32" i="24" s="1"/>
  <c r="H31" i="24"/>
  <c r="G31" i="24"/>
  <c r="D31" i="24"/>
  <c r="C31" i="24"/>
  <c r="F31" i="24" s="1"/>
  <c r="H30" i="24"/>
  <c r="G30" i="24"/>
  <c r="C30" i="24"/>
  <c r="F30" i="24" s="1"/>
  <c r="H29" i="24"/>
  <c r="G29" i="24"/>
  <c r="F29" i="24"/>
  <c r="E29" i="24"/>
  <c r="D29" i="24"/>
  <c r="C29" i="24"/>
  <c r="H28" i="24"/>
  <c r="G28" i="24"/>
  <c r="D28" i="24"/>
  <c r="C28" i="24"/>
  <c r="F28" i="24" s="1"/>
  <c r="H27" i="24"/>
  <c r="G27" i="24"/>
  <c r="C27" i="24"/>
  <c r="F27" i="24" s="1"/>
  <c r="H26" i="24"/>
  <c r="G26" i="24"/>
  <c r="C26" i="24"/>
  <c r="F26" i="24" s="1"/>
  <c r="H25" i="24"/>
  <c r="G25" i="24"/>
  <c r="F25" i="24"/>
  <c r="E25" i="24"/>
  <c r="D25" i="24"/>
  <c r="C25" i="24"/>
  <c r="H24" i="24"/>
  <c r="G24" i="24"/>
  <c r="E24" i="24"/>
  <c r="C24" i="24"/>
  <c r="D24" i="24" s="1"/>
  <c r="H23" i="24"/>
  <c r="G23" i="24"/>
  <c r="D23" i="24"/>
  <c r="C23" i="24"/>
  <c r="F23" i="24" s="1"/>
  <c r="H22" i="24"/>
  <c r="G22" i="24"/>
  <c r="C22" i="24"/>
  <c r="F22" i="24" s="1"/>
  <c r="H21" i="24"/>
  <c r="G21" i="24"/>
  <c r="F21" i="24"/>
  <c r="E21" i="24"/>
  <c r="D21" i="24"/>
  <c r="C21" i="24"/>
  <c r="H20" i="24"/>
  <c r="G20" i="24"/>
  <c r="E20" i="24"/>
  <c r="D20" i="24"/>
  <c r="C20" i="24"/>
  <c r="F20" i="24" s="1"/>
  <c r="H19" i="24"/>
  <c r="G19" i="24"/>
  <c r="C19" i="24"/>
  <c r="F19" i="24" s="1"/>
  <c r="H18" i="24"/>
  <c r="G18" i="24"/>
  <c r="C18" i="24"/>
  <c r="F18" i="24" s="1"/>
  <c r="H17" i="24"/>
  <c r="G17" i="24"/>
  <c r="F17" i="24"/>
  <c r="D17" i="24"/>
  <c r="C17" i="24"/>
  <c r="E17" i="24" s="1"/>
  <c r="H16" i="24"/>
  <c r="G16" i="24"/>
  <c r="E16" i="24"/>
  <c r="C16" i="24"/>
  <c r="D16" i="24" s="1"/>
  <c r="H15" i="24"/>
  <c r="G15" i="24"/>
  <c r="D15" i="24"/>
  <c r="C15" i="24"/>
  <c r="F15" i="24" s="1"/>
  <c r="H14" i="24"/>
  <c r="G14" i="24"/>
  <c r="C14" i="24"/>
  <c r="F14" i="24" s="1"/>
  <c r="H13" i="24"/>
  <c r="G13" i="24"/>
  <c r="F13" i="24"/>
  <c r="E13" i="24"/>
  <c r="D13" i="24"/>
  <c r="C13" i="24"/>
  <c r="H12" i="24"/>
  <c r="G12" i="24"/>
  <c r="E12" i="24"/>
  <c r="D12" i="24"/>
  <c r="C12" i="24"/>
  <c r="F12" i="24" s="1"/>
  <c r="H11" i="24"/>
  <c r="G11" i="24"/>
  <c r="C11" i="24"/>
  <c r="F11" i="24" s="1"/>
  <c r="H10" i="24"/>
  <c r="G10" i="24"/>
  <c r="C10" i="24"/>
  <c r="F10" i="24" s="1"/>
  <c r="H9" i="24"/>
  <c r="G9" i="24"/>
  <c r="F9" i="24"/>
  <c r="E9" i="24"/>
  <c r="D9" i="24"/>
  <c r="C9" i="24"/>
  <c r="H8" i="24"/>
  <c r="G8" i="24"/>
  <c r="E8" i="24"/>
  <c r="C8" i="24"/>
  <c r="D8" i="24" s="1"/>
  <c r="H7" i="24"/>
  <c r="G7" i="24"/>
  <c r="D7" i="24"/>
  <c r="C7" i="24"/>
  <c r="F7" i="24"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H6" i="24"/>
  <c r="G6" i="24"/>
  <c r="C6" i="24"/>
  <c r="F6" i="24" s="1"/>
  <c r="A6" i="24"/>
  <c r="H5" i="24"/>
  <c r="G5" i="24"/>
  <c r="F5" i="24"/>
  <c r="E5" i="24"/>
  <c r="D5" i="24"/>
  <c r="C5" i="24"/>
  <c r="F4" i="6" l="1"/>
  <c r="K4" i="6"/>
  <c r="J7" i="6"/>
  <c r="F7" i="6"/>
  <c r="D6" i="28"/>
  <c r="E7" i="28"/>
  <c r="F8" i="28"/>
  <c r="D14" i="28"/>
  <c r="E15" i="28"/>
  <c r="F16" i="28"/>
  <c r="D22" i="28"/>
  <c r="E23" i="28"/>
  <c r="F24" i="28"/>
  <c r="D30" i="28"/>
  <c r="E31" i="28"/>
  <c r="F32" i="28"/>
  <c r="D38" i="28"/>
  <c r="E39" i="28"/>
  <c r="F40" i="28"/>
  <c r="D46" i="28"/>
  <c r="E47" i="28"/>
  <c r="F48" i="28"/>
  <c r="E6" i="28"/>
  <c r="E14" i="28"/>
  <c r="E22" i="28"/>
  <c r="E30" i="28"/>
  <c r="E38" i="28"/>
  <c r="E46" i="28"/>
  <c r="D10" i="28"/>
  <c r="D18" i="28"/>
  <c r="D26" i="28"/>
  <c r="D34" i="28"/>
  <c r="D42" i="28"/>
  <c r="D50" i="28"/>
  <c r="E10" i="28"/>
  <c r="E18" i="28"/>
  <c r="E26" i="28"/>
  <c r="E34" i="28"/>
  <c r="E42" i="28"/>
  <c r="E50" i="28"/>
  <c r="D6" i="24"/>
  <c r="E7" i="24"/>
  <c r="F8" i="24"/>
  <c r="D14" i="24"/>
  <c r="E15" i="24"/>
  <c r="F16" i="24"/>
  <c r="D22" i="24"/>
  <c r="E23" i="24"/>
  <c r="F24" i="24"/>
  <c r="D30" i="24"/>
  <c r="E31" i="24"/>
  <c r="F32" i="24"/>
  <c r="D38" i="24"/>
  <c r="E39" i="24"/>
  <c r="F40" i="24"/>
  <c r="D46" i="24"/>
  <c r="E47" i="24"/>
  <c r="F48" i="24"/>
  <c r="E6" i="24"/>
  <c r="E14" i="24"/>
  <c r="E22" i="24"/>
  <c r="E30" i="24"/>
  <c r="E38" i="24"/>
  <c r="E46" i="24"/>
  <c r="D11" i="24"/>
  <c r="D19" i="24"/>
  <c r="D27" i="24"/>
  <c r="E28" i="24"/>
  <c r="D35" i="24"/>
  <c r="E36" i="24"/>
  <c r="D43" i="24"/>
  <c r="E44" i="24"/>
  <c r="D51" i="24"/>
  <c r="E52" i="24"/>
  <c r="D10" i="24"/>
  <c r="E11" i="24"/>
  <c r="D18" i="24"/>
  <c r="E19" i="24"/>
  <c r="D26" i="24"/>
  <c r="E27" i="24"/>
  <c r="E35" i="24"/>
  <c r="E43" i="24"/>
  <c r="E51" i="24"/>
  <c r="E10" i="24"/>
  <c r="E18" i="24"/>
  <c r="E26" i="24"/>
  <c r="C51" i="23" l="1"/>
  <c r="E51" i="23" s="1"/>
  <c r="C50" i="23"/>
  <c r="F50" i="23" s="1"/>
  <c r="E49" i="23"/>
  <c r="C49" i="23"/>
  <c r="F49" i="23" s="1"/>
  <c r="E48" i="23"/>
  <c r="C48" i="23"/>
  <c r="D48" i="23" s="1"/>
  <c r="E47" i="23"/>
  <c r="D47" i="23"/>
  <c r="C47" i="23"/>
  <c r="F47" i="23" s="1"/>
  <c r="E46" i="23"/>
  <c r="D46" i="23"/>
  <c r="C46" i="23"/>
  <c r="F46" i="23" s="1"/>
  <c r="F45" i="23"/>
  <c r="E45" i="23"/>
  <c r="D45" i="23"/>
  <c r="C45" i="23"/>
  <c r="F44" i="23"/>
  <c r="C44" i="23"/>
  <c r="E44" i="23" s="1"/>
  <c r="F43" i="23"/>
  <c r="C43" i="23"/>
  <c r="E43" i="23" s="1"/>
  <c r="C42" i="23"/>
  <c r="E42" i="23" s="1"/>
  <c r="E41" i="23"/>
  <c r="C41" i="23"/>
  <c r="F41" i="23" s="1"/>
  <c r="E40" i="23"/>
  <c r="C40" i="23"/>
  <c r="D40" i="23" s="1"/>
  <c r="E39" i="23"/>
  <c r="D39" i="23"/>
  <c r="C39" i="23"/>
  <c r="F39" i="23" s="1"/>
  <c r="E38" i="23"/>
  <c r="D38" i="23"/>
  <c r="C38" i="23"/>
  <c r="F38" i="23" s="1"/>
  <c r="F37" i="23"/>
  <c r="E37" i="23"/>
  <c r="D37" i="23"/>
  <c r="C37" i="23"/>
  <c r="F36" i="23"/>
  <c r="C36" i="23"/>
  <c r="E36" i="23" s="1"/>
  <c r="F35" i="23"/>
  <c r="C35" i="23"/>
  <c r="E35" i="23" s="1"/>
  <c r="C34" i="23"/>
  <c r="F34" i="23" s="1"/>
  <c r="E33" i="23"/>
  <c r="C33" i="23"/>
  <c r="F33" i="23" s="1"/>
  <c r="E32" i="23"/>
  <c r="C32" i="23"/>
  <c r="D32" i="23" s="1"/>
  <c r="E31" i="23"/>
  <c r="D31" i="23"/>
  <c r="C31" i="23"/>
  <c r="F31" i="23" s="1"/>
  <c r="D30" i="23"/>
  <c r="C30" i="23"/>
  <c r="F30" i="23" s="1"/>
  <c r="F29" i="23"/>
  <c r="D29" i="23"/>
  <c r="C29" i="23"/>
  <c r="E29" i="23" s="1"/>
  <c r="F28" i="23"/>
  <c r="C28" i="23"/>
  <c r="E28" i="23" s="1"/>
  <c r="F27" i="23"/>
  <c r="C27" i="23"/>
  <c r="E27" i="23" s="1"/>
  <c r="C26" i="23"/>
  <c r="E26" i="23" s="1"/>
  <c r="E25" i="23"/>
  <c r="C25" i="23"/>
  <c r="F25" i="23" s="1"/>
  <c r="E24" i="23"/>
  <c r="C24" i="23"/>
  <c r="D24" i="23" s="1"/>
  <c r="D23" i="23"/>
  <c r="C23" i="23"/>
  <c r="F23" i="23" s="1"/>
  <c r="D22" i="23"/>
  <c r="C22" i="23"/>
  <c r="F22" i="23" s="1"/>
  <c r="F21" i="23"/>
  <c r="D21" i="23"/>
  <c r="C21" i="23"/>
  <c r="E21" i="23" s="1"/>
  <c r="F20" i="23"/>
  <c r="C20" i="23"/>
  <c r="E20" i="23" s="1"/>
  <c r="F19" i="23"/>
  <c r="C19" i="23"/>
  <c r="E19" i="23" s="1"/>
  <c r="C18" i="23"/>
  <c r="F18" i="23" s="1"/>
  <c r="E17" i="23"/>
  <c r="C17" i="23"/>
  <c r="F17" i="23" s="1"/>
  <c r="E16" i="23"/>
  <c r="C16" i="23"/>
  <c r="D16" i="23" s="1"/>
  <c r="D15" i="23"/>
  <c r="C15" i="23"/>
  <c r="F15" i="23" s="1"/>
  <c r="D14" i="23"/>
  <c r="C14" i="23"/>
  <c r="F14" i="23" s="1"/>
  <c r="F13" i="23"/>
  <c r="D13" i="23"/>
  <c r="C13" i="23"/>
  <c r="E13" i="23" s="1"/>
  <c r="F12" i="23"/>
  <c r="C12" i="23"/>
  <c r="E12" i="23" s="1"/>
  <c r="F11" i="23"/>
  <c r="C11" i="23"/>
  <c r="E11" i="23" s="1"/>
  <c r="C10" i="23"/>
  <c r="E10" i="23" s="1"/>
  <c r="A6" i="23"/>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F51" i="23" l="1"/>
  <c r="D10" i="23"/>
  <c r="F16" i="23"/>
  <c r="D18" i="23"/>
  <c r="F24" i="23"/>
  <c r="D26" i="23"/>
  <c r="F32" i="23"/>
  <c r="D34" i="23"/>
  <c r="F40" i="23"/>
  <c r="D42" i="23"/>
  <c r="F48" i="23"/>
  <c r="D50" i="23"/>
  <c r="E18" i="23"/>
  <c r="E34" i="23"/>
  <c r="E50" i="23"/>
  <c r="F10" i="23"/>
  <c r="D12" i="23"/>
  <c r="E15" i="23"/>
  <c r="D20" i="23"/>
  <c r="E23" i="23"/>
  <c r="F26" i="23"/>
  <c r="D28" i="23"/>
  <c r="D36" i="23"/>
  <c r="F42" i="23"/>
  <c r="D44" i="23"/>
  <c r="D17" i="23"/>
  <c r="D25" i="23"/>
  <c r="D33" i="23"/>
  <c r="D41" i="23"/>
  <c r="D49" i="23"/>
  <c r="D11" i="23"/>
  <c r="E14" i="23"/>
  <c r="D19" i="23"/>
  <c r="E22" i="23"/>
  <c r="D27" i="23"/>
  <c r="E30" i="23"/>
  <c r="D35" i="23"/>
  <c r="D43" i="23"/>
  <c r="D51" i="23"/>
  <c r="H51" i="20" l="1"/>
  <c r="G51" i="20"/>
  <c r="F51" i="20"/>
  <c r="C51" i="20"/>
  <c r="E51" i="20" s="1"/>
  <c r="H50" i="20"/>
  <c r="G50" i="20"/>
  <c r="F50" i="20"/>
  <c r="E50" i="20"/>
  <c r="C50" i="20"/>
  <c r="D50" i="20" s="1"/>
  <c r="H49" i="20"/>
  <c r="G49" i="20"/>
  <c r="F49" i="20"/>
  <c r="E49" i="20"/>
  <c r="D49" i="20"/>
  <c r="C49" i="20"/>
  <c r="H48" i="20"/>
  <c r="G48" i="20"/>
  <c r="F48" i="20"/>
  <c r="C48" i="20"/>
  <c r="E48" i="20" s="1"/>
  <c r="H47" i="20"/>
  <c r="G47" i="20"/>
  <c r="E47" i="20"/>
  <c r="C47" i="20"/>
  <c r="D47" i="20" s="1"/>
  <c r="H46" i="20"/>
  <c r="G46" i="20"/>
  <c r="D46" i="20"/>
  <c r="C46" i="20"/>
  <c r="F46" i="20" s="1"/>
  <c r="H45" i="20"/>
  <c r="G45" i="20"/>
  <c r="C45" i="20"/>
  <c r="F45" i="20" s="1"/>
  <c r="H44" i="20"/>
  <c r="G44" i="20"/>
  <c r="D44" i="20"/>
  <c r="C44" i="20"/>
  <c r="F44" i="20" s="1"/>
  <c r="H43" i="20"/>
  <c r="G43" i="20"/>
  <c r="F43" i="20"/>
  <c r="C43" i="20"/>
  <c r="E43" i="20" s="1"/>
  <c r="H42" i="20"/>
  <c r="G42" i="20"/>
  <c r="F42" i="20"/>
  <c r="E42" i="20"/>
  <c r="C42" i="20"/>
  <c r="D42" i="20" s="1"/>
  <c r="H41" i="20"/>
  <c r="G41" i="20"/>
  <c r="F41" i="20"/>
  <c r="E41" i="20"/>
  <c r="D41" i="20"/>
  <c r="C41" i="20"/>
  <c r="H40" i="20"/>
  <c r="G40" i="20"/>
  <c r="F40" i="20"/>
  <c r="C40" i="20"/>
  <c r="E40" i="20" s="1"/>
  <c r="H39" i="20"/>
  <c r="G39" i="20"/>
  <c r="E39" i="20"/>
  <c r="D39" i="20"/>
  <c r="C39" i="20"/>
  <c r="F39" i="20" s="1"/>
  <c r="H38" i="20"/>
  <c r="G38" i="20"/>
  <c r="D38" i="20"/>
  <c r="C38" i="20"/>
  <c r="F38" i="20" s="1"/>
  <c r="H37" i="20"/>
  <c r="G37" i="20"/>
  <c r="C37" i="20"/>
  <c r="F37" i="20" s="1"/>
  <c r="H36" i="20"/>
  <c r="G36" i="20"/>
  <c r="D36" i="20"/>
  <c r="C36" i="20"/>
  <c r="F36" i="20" s="1"/>
  <c r="H35" i="20"/>
  <c r="G35" i="20"/>
  <c r="F35" i="20"/>
  <c r="C35" i="20"/>
  <c r="E35" i="20" s="1"/>
  <c r="H34" i="20"/>
  <c r="G34" i="20"/>
  <c r="F34" i="20"/>
  <c r="E34" i="20"/>
  <c r="C34" i="20"/>
  <c r="D34" i="20" s="1"/>
  <c r="H33" i="20"/>
  <c r="G33" i="20"/>
  <c r="F33" i="20"/>
  <c r="E33" i="20"/>
  <c r="D33" i="20"/>
  <c r="C33" i="20"/>
  <c r="H32" i="20"/>
  <c r="G32" i="20"/>
  <c r="F32" i="20"/>
  <c r="C32" i="20"/>
  <c r="E32" i="20" s="1"/>
  <c r="H31" i="20"/>
  <c r="G31" i="20"/>
  <c r="E31" i="20"/>
  <c r="D31" i="20"/>
  <c r="C31" i="20"/>
  <c r="F31" i="20" s="1"/>
  <c r="H30" i="20"/>
  <c r="G30" i="20"/>
  <c r="D30" i="20"/>
  <c r="C30" i="20"/>
  <c r="F30" i="20" s="1"/>
  <c r="H29" i="20"/>
  <c r="G29" i="20"/>
  <c r="C29" i="20"/>
  <c r="F29" i="20" s="1"/>
  <c r="H28" i="20"/>
  <c r="G28" i="20"/>
  <c r="F28" i="20"/>
  <c r="D28" i="20"/>
  <c r="C28" i="20"/>
  <c r="E28" i="20" s="1"/>
  <c r="H27" i="20"/>
  <c r="G27" i="20"/>
  <c r="F27" i="20"/>
  <c r="C27" i="20"/>
  <c r="E27" i="20" s="1"/>
  <c r="H26" i="20"/>
  <c r="G26" i="20"/>
  <c r="F26" i="20"/>
  <c r="E26" i="20"/>
  <c r="C26" i="20"/>
  <c r="D26" i="20" s="1"/>
  <c r="H25" i="20"/>
  <c r="G25" i="20"/>
  <c r="F25" i="20"/>
  <c r="D25" i="20"/>
  <c r="C25" i="20"/>
  <c r="E25" i="20" s="1"/>
  <c r="H24" i="20"/>
  <c r="G24" i="20"/>
  <c r="F24" i="20"/>
  <c r="C24" i="20"/>
  <c r="E24" i="20" s="1"/>
  <c r="H23" i="20"/>
  <c r="G23" i="20"/>
  <c r="E23" i="20"/>
  <c r="D23" i="20"/>
  <c r="C23" i="20"/>
  <c r="F23" i="20" s="1"/>
  <c r="H22" i="20"/>
  <c r="G22" i="20"/>
  <c r="D22" i="20"/>
  <c r="C22" i="20"/>
  <c r="F22" i="20" s="1"/>
  <c r="H21" i="20"/>
  <c r="G21" i="20"/>
  <c r="C21" i="20"/>
  <c r="F21" i="20" s="1"/>
  <c r="H20" i="20"/>
  <c r="G20" i="20"/>
  <c r="F20" i="20"/>
  <c r="D20" i="20"/>
  <c r="C20" i="20"/>
  <c r="E20" i="20" s="1"/>
  <c r="H19" i="20"/>
  <c r="G19" i="20"/>
  <c r="F19" i="20"/>
  <c r="C19" i="20"/>
  <c r="E19" i="20" s="1"/>
  <c r="H18" i="20"/>
  <c r="G18" i="20"/>
  <c r="F18" i="20"/>
  <c r="E18" i="20"/>
  <c r="D18" i="20"/>
  <c r="C18" i="20"/>
  <c r="H17" i="20"/>
  <c r="G17" i="20"/>
  <c r="F17" i="20"/>
  <c r="D17" i="20"/>
  <c r="C17" i="20"/>
  <c r="E17" i="20" s="1"/>
  <c r="H16" i="20"/>
  <c r="G16" i="20"/>
  <c r="F16" i="20"/>
  <c r="C16" i="20"/>
  <c r="E16" i="20" s="1"/>
  <c r="H15" i="20"/>
  <c r="G15" i="20"/>
  <c r="E15" i="20"/>
  <c r="C15" i="20"/>
  <c r="D15" i="20" s="1"/>
  <c r="H14" i="20"/>
  <c r="G14" i="20"/>
  <c r="D14" i="20"/>
  <c r="C14" i="20"/>
  <c r="F14" i="20" s="1"/>
  <c r="H13" i="20"/>
  <c r="G13" i="20"/>
  <c r="C13" i="20"/>
  <c r="F13" i="20" s="1"/>
  <c r="H12" i="20"/>
  <c r="G12" i="20"/>
  <c r="F12" i="20"/>
  <c r="D12" i="20"/>
  <c r="C12" i="20"/>
  <c r="E12" i="20" s="1"/>
  <c r="H11" i="20"/>
  <c r="G11" i="20"/>
  <c r="F11" i="20"/>
  <c r="C11" i="20"/>
  <c r="E11" i="20" s="1"/>
  <c r="H10" i="20"/>
  <c r="G10" i="20"/>
  <c r="F10" i="20"/>
  <c r="E10" i="20"/>
  <c r="D10" i="20"/>
  <c r="C10" i="20"/>
  <c r="H9" i="20"/>
  <c r="G9" i="20"/>
  <c r="D9" i="20"/>
  <c r="C9" i="20"/>
  <c r="F9" i="20" s="1"/>
  <c r="H8" i="20"/>
  <c r="G8" i="20"/>
  <c r="F8" i="20"/>
  <c r="C8" i="20"/>
  <c r="E8" i="20" s="1"/>
  <c r="H7" i="20"/>
  <c r="G7" i="20"/>
  <c r="E7" i="20"/>
  <c r="D7" i="20"/>
  <c r="C7" i="20"/>
  <c r="F7" i="20"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H6" i="20"/>
  <c r="G6" i="20"/>
  <c r="D6" i="20"/>
  <c r="C6" i="20"/>
  <c r="F6" i="20" s="1"/>
  <c r="A6" i="20"/>
  <c r="H5" i="20"/>
  <c r="G5" i="20"/>
  <c r="C5" i="20"/>
  <c r="F5" i="20" s="1"/>
  <c r="D5" i="20" l="1"/>
  <c r="E6" i="20"/>
  <c r="D13" i="20"/>
  <c r="E14" i="20"/>
  <c r="F15" i="20"/>
  <c r="D21" i="20"/>
  <c r="E22" i="20"/>
  <c r="D29" i="20"/>
  <c r="E30" i="20"/>
  <c r="D37" i="20"/>
  <c r="E38" i="20"/>
  <c r="D45" i="20"/>
  <c r="E46" i="20"/>
  <c r="F47" i="20"/>
  <c r="E5" i="20"/>
  <c r="E13" i="20"/>
  <c r="E21" i="20"/>
  <c r="E29" i="20"/>
  <c r="E37" i="20"/>
  <c r="E45" i="20"/>
  <c r="D11" i="20"/>
  <c r="D19" i="20"/>
  <c r="D27" i="20"/>
  <c r="D35" i="20"/>
  <c r="E36" i="20"/>
  <c r="D43" i="20"/>
  <c r="E44" i="20"/>
  <c r="D51" i="20"/>
  <c r="D8" i="20"/>
  <c r="E9" i="20"/>
  <c r="D16" i="20"/>
  <c r="D24" i="20"/>
  <c r="D32" i="20"/>
  <c r="D40" i="20"/>
  <c r="D48" i="20"/>
  <c r="AC69" i="22" l="1"/>
  <c r="AB69" i="22"/>
  <c r="AA69" i="22"/>
  <c r="Z69" i="22"/>
  <c r="Y69" i="22"/>
  <c r="X69" i="22"/>
  <c r="W69" i="22"/>
  <c r="V69" i="22"/>
  <c r="U69" i="22"/>
  <c r="T69" i="22"/>
  <c r="S69" i="22"/>
  <c r="R69" i="22"/>
  <c r="Q69" i="22"/>
  <c r="P69" i="22"/>
  <c r="O69" i="22"/>
  <c r="N69" i="22"/>
  <c r="M69" i="22"/>
  <c r="L69" i="22"/>
  <c r="K69" i="22"/>
  <c r="J69" i="22"/>
  <c r="I69" i="22"/>
  <c r="H69" i="22"/>
  <c r="G69" i="22"/>
  <c r="F69" i="22"/>
  <c r="E69" i="22"/>
  <c r="D69" i="22"/>
  <c r="C69" i="22"/>
  <c r="B69" i="22"/>
  <c r="AC68" i="22"/>
  <c r="AB68" i="22"/>
  <c r="AA68" i="22"/>
  <c r="Z68" i="22"/>
  <c r="Y68" i="22"/>
  <c r="X68" i="22"/>
  <c r="W68" i="22"/>
  <c r="V68" i="22"/>
  <c r="U68" i="22"/>
  <c r="T68" i="22"/>
  <c r="S68" i="22"/>
  <c r="R68" i="22"/>
  <c r="Q68" i="22"/>
  <c r="P68" i="22"/>
  <c r="O68" i="22"/>
  <c r="N68" i="22"/>
  <c r="M68" i="22"/>
  <c r="L68" i="22"/>
  <c r="K68" i="22"/>
  <c r="J68" i="22"/>
  <c r="I68" i="22"/>
  <c r="H68" i="22"/>
  <c r="G68" i="22"/>
  <c r="F68" i="22"/>
  <c r="E68" i="22"/>
  <c r="D68" i="22"/>
  <c r="C68" i="22"/>
  <c r="B68" i="22"/>
  <c r="AC67" i="22"/>
  <c r="AB67" i="22"/>
  <c r="AA67" i="22"/>
  <c r="Z67" i="22"/>
  <c r="Y67" i="22"/>
  <c r="X67" i="22"/>
  <c r="W67" i="22"/>
  <c r="V67" i="22"/>
  <c r="U67" i="22"/>
  <c r="T67" i="22"/>
  <c r="S67" i="22"/>
  <c r="R67" i="22"/>
  <c r="Q67" i="22"/>
  <c r="P67" i="22"/>
  <c r="O67" i="22"/>
  <c r="N67" i="22"/>
  <c r="M67" i="22"/>
  <c r="L67" i="22"/>
  <c r="K67" i="22"/>
  <c r="J67" i="22"/>
  <c r="I67" i="22"/>
  <c r="H67" i="22"/>
  <c r="G67" i="22"/>
  <c r="F67" i="22"/>
  <c r="E67" i="22"/>
  <c r="D67" i="22"/>
  <c r="C67" i="22"/>
  <c r="B67" i="22"/>
  <c r="AC66" i="22"/>
  <c r="AB66" i="22"/>
  <c r="AA66" i="22"/>
  <c r="Z66" i="22"/>
  <c r="Y66" i="22"/>
  <c r="X66" i="22"/>
  <c r="W66" i="22"/>
  <c r="V66" i="22"/>
  <c r="U66" i="22"/>
  <c r="T66" i="22"/>
  <c r="S66" i="22"/>
  <c r="R66" i="22"/>
  <c r="Q66" i="22"/>
  <c r="P66" i="22"/>
  <c r="O66" i="22"/>
  <c r="N66" i="22"/>
  <c r="M66" i="22"/>
  <c r="L66" i="22"/>
  <c r="K66" i="22"/>
  <c r="J66" i="22"/>
  <c r="I66" i="22"/>
  <c r="H66" i="22"/>
  <c r="G66" i="22"/>
  <c r="F66" i="22"/>
  <c r="E66" i="22"/>
  <c r="D66" i="22"/>
  <c r="C66" i="22"/>
  <c r="B66" i="22"/>
  <c r="AC65" i="22"/>
  <c r="AB65" i="22"/>
  <c r="AA65" i="22"/>
  <c r="Z65" i="22"/>
  <c r="Y65" i="22"/>
  <c r="X65" i="22"/>
  <c r="W65" i="22"/>
  <c r="V65" i="22"/>
  <c r="U65" i="22"/>
  <c r="T65" i="22"/>
  <c r="S65" i="22"/>
  <c r="R65" i="22"/>
  <c r="Q65" i="22"/>
  <c r="P65" i="22"/>
  <c r="O65" i="22"/>
  <c r="N65" i="22"/>
  <c r="M65" i="22"/>
  <c r="L65" i="22"/>
  <c r="K65" i="22"/>
  <c r="J65" i="22"/>
  <c r="I65" i="22"/>
  <c r="H65" i="22"/>
  <c r="G65" i="22"/>
  <c r="F65" i="22"/>
  <c r="E65" i="22"/>
  <c r="D65" i="22"/>
  <c r="C65" i="22"/>
  <c r="B65" i="22"/>
  <c r="AC64" i="22"/>
  <c r="AB64" i="22"/>
  <c r="AA64" i="22"/>
  <c r="Z64" i="22"/>
  <c r="Y64" i="22"/>
  <c r="X64" i="22"/>
  <c r="W64" i="22"/>
  <c r="V64" i="22"/>
  <c r="U64" i="22"/>
  <c r="T64" i="22"/>
  <c r="S64" i="22"/>
  <c r="R64" i="22"/>
  <c r="Q64" i="22"/>
  <c r="P64" i="22"/>
  <c r="O64" i="22"/>
  <c r="N64" i="22"/>
  <c r="M64" i="22"/>
  <c r="L64" i="22"/>
  <c r="K64" i="22"/>
  <c r="J64" i="22"/>
  <c r="I64" i="22"/>
  <c r="H64" i="22"/>
  <c r="G64" i="22"/>
  <c r="F64" i="22"/>
  <c r="E64" i="22"/>
  <c r="D64" i="22"/>
  <c r="C64" i="22"/>
  <c r="B64"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AC69" i="19" l="1"/>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69"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68"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66"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65"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C17" i="14"/>
  <c r="J3" i="6"/>
  <c r="J4" i="6"/>
  <c r="C52" i="14"/>
  <c r="D52" i="14" s="1"/>
  <c r="D51" i="14"/>
  <c r="C51" i="14"/>
  <c r="E51" i="14" s="1"/>
  <c r="E50" i="14"/>
  <c r="D50" i="14"/>
  <c r="C50" i="14"/>
  <c r="F50" i="14" s="1"/>
  <c r="E49" i="14"/>
  <c r="D49" i="14"/>
  <c r="C49" i="14"/>
  <c r="F49" i="14" s="1"/>
  <c r="C48" i="14"/>
  <c r="D48" i="14" s="1"/>
  <c r="C47" i="14"/>
  <c r="E47" i="14" s="1"/>
  <c r="C46" i="14"/>
  <c r="F46" i="14" s="1"/>
  <c r="F45" i="14"/>
  <c r="E45" i="14"/>
  <c r="D45" i="14"/>
  <c r="C45" i="14"/>
  <c r="C44" i="14"/>
  <c r="D44" i="14" s="1"/>
  <c r="D43" i="14"/>
  <c r="C43" i="14"/>
  <c r="E43" i="14" s="1"/>
  <c r="C42" i="14"/>
  <c r="F42" i="14" s="1"/>
  <c r="F41" i="14"/>
  <c r="D41" i="14"/>
  <c r="C41" i="14"/>
  <c r="E41" i="14" s="1"/>
  <c r="C40" i="14"/>
  <c r="D40" i="14" s="1"/>
  <c r="D39" i="14"/>
  <c r="C39" i="14"/>
  <c r="E39" i="14" s="1"/>
  <c r="C38" i="14"/>
  <c r="F38" i="14" s="1"/>
  <c r="F37" i="14"/>
  <c r="D37" i="14"/>
  <c r="C37" i="14"/>
  <c r="E37" i="14" s="1"/>
  <c r="C36" i="14"/>
  <c r="D36" i="14" s="1"/>
  <c r="D35" i="14"/>
  <c r="C35" i="14"/>
  <c r="E35" i="14" s="1"/>
  <c r="C34" i="14"/>
  <c r="F34" i="14" s="1"/>
  <c r="F33" i="14"/>
  <c r="D33" i="14"/>
  <c r="C33" i="14"/>
  <c r="E33" i="14" s="1"/>
  <c r="C32" i="14"/>
  <c r="D32" i="14" s="1"/>
  <c r="C31" i="14"/>
  <c r="E31" i="14" s="1"/>
  <c r="C30" i="14"/>
  <c r="E30" i="14" s="1"/>
  <c r="F29" i="14"/>
  <c r="D29" i="14"/>
  <c r="C29" i="14"/>
  <c r="E29" i="14" s="1"/>
  <c r="C28" i="14"/>
  <c r="D28" i="14" s="1"/>
  <c r="C27" i="14"/>
  <c r="E27" i="14" s="1"/>
  <c r="C26" i="14"/>
  <c r="E26" i="14" s="1"/>
  <c r="F25" i="14"/>
  <c r="C25" i="14"/>
  <c r="E25" i="14" s="1"/>
  <c r="C24" i="14"/>
  <c r="D24" i="14" s="1"/>
  <c r="C23" i="14"/>
  <c r="E23" i="14" s="1"/>
  <c r="C22" i="14"/>
  <c r="E22" i="14" s="1"/>
  <c r="F21" i="14"/>
  <c r="C21" i="14"/>
  <c r="E21" i="14" s="1"/>
  <c r="C20" i="14"/>
  <c r="D20" i="14" s="1"/>
  <c r="D19" i="14"/>
  <c r="C19" i="14"/>
  <c r="E19" i="14" s="1"/>
  <c r="C18" i="14"/>
  <c r="E18" i="14" s="1"/>
  <c r="F17" i="14"/>
  <c r="E17" i="14"/>
  <c r="D17" i="14"/>
  <c r="C16" i="14"/>
  <c r="D16" i="14" s="1"/>
  <c r="F15" i="14"/>
  <c r="D15" i="14"/>
  <c r="C15" i="14"/>
  <c r="E15" i="14" s="1"/>
  <c r="C14" i="14"/>
  <c r="E14" i="14" s="1"/>
  <c r="F13" i="14"/>
  <c r="D13" i="14"/>
  <c r="C13" i="14"/>
  <c r="E13" i="14" s="1"/>
  <c r="C12" i="14"/>
  <c r="D12" i="14" s="1"/>
  <c r="F11" i="14"/>
  <c r="D11" i="14"/>
  <c r="C11" i="14"/>
  <c r="E11" i="14" s="1"/>
  <c r="C10" i="14"/>
  <c r="F10" i="14" s="1"/>
  <c r="A8" i="14"/>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E34" i="14" l="1"/>
  <c r="E38" i="14"/>
  <c r="E42" i="14"/>
  <c r="D23" i="14"/>
  <c r="D27" i="14"/>
  <c r="D31" i="14"/>
  <c r="E46" i="14"/>
  <c r="F23" i="14"/>
  <c r="F27" i="14"/>
  <c r="F31" i="14"/>
  <c r="D47" i="14"/>
  <c r="D21" i="14"/>
  <c r="D25" i="14"/>
  <c r="K8" i="6"/>
  <c r="I3" i="6"/>
  <c r="D10" i="14"/>
  <c r="F12" i="14"/>
  <c r="D14" i="14"/>
  <c r="F16" i="14"/>
  <c r="D18" i="14"/>
  <c r="F20" i="14"/>
  <c r="D22" i="14"/>
  <c r="F24" i="14"/>
  <c r="D26" i="14"/>
  <c r="F28" i="14"/>
  <c r="D30" i="14"/>
  <c r="F32" i="14"/>
  <c r="D34" i="14"/>
  <c r="F36" i="14"/>
  <c r="D38" i="14"/>
  <c r="F40" i="14"/>
  <c r="D42" i="14"/>
  <c r="F44" i="14"/>
  <c r="D46" i="14"/>
  <c r="F48" i="14"/>
  <c r="F52" i="14"/>
  <c r="E12" i="14"/>
  <c r="E16" i="14"/>
  <c r="F19" i="14"/>
  <c r="E20" i="14"/>
  <c r="E24" i="14"/>
  <c r="E28" i="14"/>
  <c r="E32" i="14"/>
  <c r="F35" i="14"/>
  <c r="E36" i="14"/>
  <c r="F39" i="14"/>
  <c r="E40" i="14"/>
  <c r="F43" i="14"/>
  <c r="E44" i="14"/>
  <c r="F47" i="14"/>
  <c r="E48" i="14"/>
  <c r="F51" i="14"/>
  <c r="E52" i="14"/>
  <c r="E10" i="14"/>
  <c r="F14" i="14"/>
  <c r="F18" i="14"/>
  <c r="F22" i="14"/>
  <c r="F26" i="14"/>
  <c r="F30" i="14"/>
  <c r="L3" i="6" l="1"/>
  <c r="H52" i="13"/>
  <c r="G52" i="13"/>
  <c r="C52" i="13"/>
  <c r="E52" i="13" s="1"/>
  <c r="H51" i="13"/>
  <c r="G51" i="13"/>
  <c r="C51" i="13"/>
  <c r="D51" i="13" s="1"/>
  <c r="H50" i="13"/>
  <c r="G50" i="13"/>
  <c r="C50" i="13"/>
  <c r="D50" i="13" s="1"/>
  <c r="H49" i="13"/>
  <c r="G49" i="13"/>
  <c r="F49" i="13"/>
  <c r="E49" i="13"/>
  <c r="C49" i="13"/>
  <c r="D49" i="13" s="1"/>
  <c r="H48" i="13"/>
  <c r="G48" i="13"/>
  <c r="C48" i="13"/>
  <c r="E48" i="13" s="1"/>
  <c r="H47" i="13"/>
  <c r="G47" i="13"/>
  <c r="C47" i="13"/>
  <c r="D47" i="13" s="1"/>
  <c r="H46" i="13"/>
  <c r="G46" i="13"/>
  <c r="C46" i="13"/>
  <c r="D46" i="13" s="1"/>
  <c r="H45" i="13"/>
  <c r="G45" i="13"/>
  <c r="E45" i="13"/>
  <c r="C45" i="13"/>
  <c r="F45" i="13" s="1"/>
  <c r="H44" i="13"/>
  <c r="G44" i="13"/>
  <c r="C44" i="13"/>
  <c r="E44" i="13" s="1"/>
  <c r="H43" i="13"/>
  <c r="G43" i="13"/>
  <c r="C43" i="13"/>
  <c r="D43" i="13" s="1"/>
  <c r="H42" i="13"/>
  <c r="G42" i="13"/>
  <c r="C42" i="13"/>
  <c r="D42" i="13" s="1"/>
  <c r="H41" i="13"/>
  <c r="G41" i="13"/>
  <c r="E41" i="13"/>
  <c r="C41" i="13"/>
  <c r="F41" i="13" s="1"/>
  <c r="H40" i="13"/>
  <c r="G40" i="13"/>
  <c r="C40" i="13"/>
  <c r="E40" i="13" s="1"/>
  <c r="H39" i="13"/>
  <c r="G39" i="13"/>
  <c r="C39" i="13"/>
  <c r="D39" i="13" s="1"/>
  <c r="H38" i="13"/>
  <c r="G38" i="13"/>
  <c r="C38" i="13"/>
  <c r="D38" i="13" s="1"/>
  <c r="H37" i="13"/>
  <c r="G37" i="13"/>
  <c r="C37" i="13"/>
  <c r="F37" i="13" s="1"/>
  <c r="H36" i="13"/>
  <c r="G36" i="13"/>
  <c r="C36" i="13"/>
  <c r="E36" i="13" s="1"/>
  <c r="H35" i="13"/>
  <c r="G35" i="13"/>
  <c r="C35" i="13"/>
  <c r="D35" i="13" s="1"/>
  <c r="H34" i="13"/>
  <c r="G34" i="13"/>
  <c r="C34" i="13"/>
  <c r="D34" i="13" s="1"/>
  <c r="H33" i="13"/>
  <c r="G33" i="13"/>
  <c r="C33" i="13"/>
  <c r="F33" i="13" s="1"/>
  <c r="H32" i="13"/>
  <c r="G32" i="13"/>
  <c r="C32" i="13"/>
  <c r="E32" i="13" s="1"/>
  <c r="H31" i="13"/>
  <c r="G31" i="13"/>
  <c r="C31" i="13"/>
  <c r="D31" i="13" s="1"/>
  <c r="H30" i="13"/>
  <c r="G30" i="13"/>
  <c r="C30" i="13"/>
  <c r="D30" i="13" s="1"/>
  <c r="H29" i="13"/>
  <c r="G29" i="13"/>
  <c r="C29" i="13"/>
  <c r="F29" i="13" s="1"/>
  <c r="H28" i="13"/>
  <c r="G28" i="13"/>
  <c r="C28" i="13"/>
  <c r="E28" i="13" s="1"/>
  <c r="H27" i="13"/>
  <c r="G27" i="13"/>
  <c r="C27" i="13"/>
  <c r="D27" i="13" s="1"/>
  <c r="H26" i="13"/>
  <c r="G26" i="13"/>
  <c r="C26" i="13"/>
  <c r="D26" i="13" s="1"/>
  <c r="H25" i="13"/>
  <c r="G25" i="13"/>
  <c r="C25" i="13"/>
  <c r="F25" i="13" s="1"/>
  <c r="H24" i="13"/>
  <c r="G24" i="13"/>
  <c r="C24" i="13"/>
  <c r="E24" i="13" s="1"/>
  <c r="H23" i="13"/>
  <c r="G23" i="13"/>
  <c r="C23" i="13"/>
  <c r="D23" i="13" s="1"/>
  <c r="H22" i="13"/>
  <c r="G22" i="13"/>
  <c r="C22" i="13"/>
  <c r="D22" i="13" s="1"/>
  <c r="H21" i="13"/>
  <c r="G21" i="13"/>
  <c r="C21" i="13"/>
  <c r="E21" i="13" s="1"/>
  <c r="H20" i="13"/>
  <c r="G20" i="13"/>
  <c r="C20" i="13"/>
  <c r="E20" i="13" s="1"/>
  <c r="H19" i="13"/>
  <c r="G19" i="13"/>
  <c r="C19" i="13"/>
  <c r="D19" i="13" s="1"/>
  <c r="H18" i="13"/>
  <c r="G18" i="13"/>
  <c r="C18" i="13"/>
  <c r="D18" i="13" s="1"/>
  <c r="H17" i="13"/>
  <c r="G17" i="13"/>
  <c r="D17" i="13"/>
  <c r="C17" i="13"/>
  <c r="E17" i="13" s="1"/>
  <c r="H16" i="13"/>
  <c r="G16" i="13"/>
  <c r="C16" i="13"/>
  <c r="E16" i="13" s="1"/>
  <c r="H15" i="13"/>
  <c r="G15" i="13"/>
  <c r="C15" i="13"/>
  <c r="D15" i="13" s="1"/>
  <c r="H14" i="13"/>
  <c r="G14" i="13"/>
  <c r="C14" i="13"/>
  <c r="D14" i="13" s="1"/>
  <c r="H13" i="13"/>
  <c r="G13" i="13"/>
  <c r="C13" i="13"/>
  <c r="F13" i="13" s="1"/>
  <c r="H12" i="13"/>
  <c r="G12" i="13"/>
  <c r="C12" i="13"/>
  <c r="E12" i="13" s="1"/>
  <c r="H11" i="13"/>
  <c r="G11" i="13"/>
  <c r="C11" i="13"/>
  <c r="D11" i="13" s="1"/>
  <c r="H10" i="13"/>
  <c r="G10" i="13"/>
  <c r="C10" i="13"/>
  <c r="D10" i="13" s="1"/>
  <c r="H9" i="13"/>
  <c r="G9" i="13"/>
  <c r="C9" i="13"/>
  <c r="F9" i="13" s="1"/>
  <c r="H8" i="13"/>
  <c r="G8" i="13"/>
  <c r="C8" i="13"/>
  <c r="E8" i="13" s="1"/>
  <c r="H7" i="13"/>
  <c r="G7" i="13"/>
  <c r="C7" i="13"/>
  <c r="D7" i="13" s="1"/>
  <c r="H6" i="13"/>
  <c r="G6" i="13"/>
  <c r="C6" i="13"/>
  <c r="D6"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H5" i="13"/>
  <c r="G5" i="13"/>
  <c r="C5" i="13"/>
  <c r="E5" i="13" s="1"/>
  <c r="D21" i="13" l="1"/>
  <c r="F21" i="13"/>
  <c r="D13" i="13"/>
  <c r="F17" i="13"/>
  <c r="E42" i="13"/>
  <c r="E46" i="13"/>
  <c r="D9" i="13"/>
  <c r="E13" i="13"/>
  <c r="F42" i="13"/>
  <c r="F46" i="13"/>
  <c r="E50" i="13"/>
  <c r="D5" i="13"/>
  <c r="E9" i="13"/>
  <c r="F50" i="13"/>
  <c r="F5" i="13"/>
  <c r="D41" i="13"/>
  <c r="D45" i="13"/>
  <c r="F6" i="13"/>
  <c r="D8" i="13"/>
  <c r="F10" i="13"/>
  <c r="D12" i="13"/>
  <c r="F14" i="13"/>
  <c r="D16" i="13"/>
  <c r="F18" i="13"/>
  <c r="D20" i="13"/>
  <c r="F22" i="13"/>
  <c r="D24" i="13"/>
  <c r="E25" i="13"/>
  <c r="F26" i="13"/>
  <c r="D28" i="13"/>
  <c r="E29" i="13"/>
  <c r="F30" i="13"/>
  <c r="D32" i="13"/>
  <c r="E33" i="13"/>
  <c r="F34" i="13"/>
  <c r="D36" i="13"/>
  <c r="E37" i="13"/>
  <c r="F38" i="13"/>
  <c r="D40" i="13"/>
  <c r="D44" i="13"/>
  <c r="D48" i="13"/>
  <c r="D52" i="13"/>
  <c r="E6" i="13"/>
  <c r="F7" i="13"/>
  <c r="E10" i="13"/>
  <c r="F11" i="13"/>
  <c r="E14" i="13"/>
  <c r="F15" i="13"/>
  <c r="E18" i="13"/>
  <c r="F19" i="13"/>
  <c r="E22" i="13"/>
  <c r="F23" i="13"/>
  <c r="D25" i="13"/>
  <c r="E26" i="13"/>
  <c r="F27" i="13"/>
  <c r="D29" i="13"/>
  <c r="E30" i="13"/>
  <c r="F31" i="13"/>
  <c r="D33" i="13"/>
  <c r="E34" i="13"/>
  <c r="F35" i="13"/>
  <c r="D37" i="13"/>
  <c r="E38" i="13"/>
  <c r="F39" i="13"/>
  <c r="F43" i="13"/>
  <c r="F47" i="13"/>
  <c r="F51" i="13"/>
  <c r="E7" i="13"/>
  <c r="F8" i="13"/>
  <c r="E11" i="13"/>
  <c r="F12" i="13"/>
  <c r="E15" i="13"/>
  <c r="F16" i="13"/>
  <c r="E19" i="13"/>
  <c r="F20" i="13"/>
  <c r="E23" i="13"/>
  <c r="F24" i="13"/>
  <c r="E27" i="13"/>
  <c r="F28" i="13"/>
  <c r="E31" i="13"/>
  <c r="F32" i="13"/>
  <c r="E35" i="13"/>
  <c r="F36" i="13"/>
  <c r="E39" i="13"/>
  <c r="F40" i="13"/>
  <c r="E43" i="13"/>
  <c r="F44" i="13"/>
  <c r="E47" i="13"/>
  <c r="F48" i="13"/>
  <c r="E51" i="13"/>
  <c r="F52" i="13"/>
  <c r="AA68" i="16" l="1"/>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AA66" i="16"/>
  <c r="Z66" i="16"/>
  <c r="Y66" i="16"/>
  <c r="X66" i="16"/>
  <c r="W66" i="16"/>
  <c r="V66" i="16"/>
  <c r="U66" i="16"/>
  <c r="T66" i="16"/>
  <c r="S66" i="16"/>
  <c r="R66" i="16"/>
  <c r="Q66" i="16"/>
  <c r="P66" i="16"/>
  <c r="O66" i="16"/>
  <c r="N66" i="16"/>
  <c r="M66" i="16"/>
  <c r="L66" i="16"/>
  <c r="K66" i="16"/>
  <c r="J66" i="16"/>
  <c r="I66" i="16"/>
  <c r="H66" i="16"/>
  <c r="G66" i="16"/>
  <c r="F66" i="16"/>
  <c r="E66" i="16"/>
  <c r="D66" i="16"/>
  <c r="C66" i="16"/>
  <c r="B66" i="16"/>
  <c r="AA65" i="16"/>
  <c r="Z65" i="16"/>
  <c r="Y65" i="16"/>
  <c r="X65" i="16"/>
  <c r="W65" i="16"/>
  <c r="V65" i="16"/>
  <c r="U65" i="16"/>
  <c r="T65" i="16"/>
  <c r="S65" i="16"/>
  <c r="R65" i="16"/>
  <c r="Q65" i="16"/>
  <c r="P65" i="16"/>
  <c r="O65" i="16"/>
  <c r="N65" i="16"/>
  <c r="M65" i="16"/>
  <c r="L65" i="16"/>
  <c r="K65" i="16"/>
  <c r="J65" i="16"/>
  <c r="I65" i="16"/>
  <c r="H65" i="16"/>
  <c r="G65" i="16"/>
  <c r="F65" i="16"/>
  <c r="E65" i="16"/>
  <c r="D65" i="16"/>
  <c r="C65" i="16"/>
  <c r="B65"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62"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A60" i="16"/>
  <c r="Z60" i="16"/>
  <c r="Y60" i="16"/>
  <c r="X60" i="16"/>
  <c r="W60" i="16"/>
  <c r="V60" i="16"/>
  <c r="U60" i="16"/>
  <c r="T60" i="16"/>
  <c r="S60" i="16"/>
  <c r="R60" i="16"/>
  <c r="Q60" i="16"/>
  <c r="P60" i="16"/>
  <c r="O60" i="16"/>
  <c r="N60" i="16"/>
  <c r="M60" i="16"/>
  <c r="L60" i="16"/>
  <c r="K60" i="16"/>
  <c r="J60" i="16"/>
  <c r="I60" i="16"/>
  <c r="H60" i="16"/>
  <c r="G60" i="16"/>
  <c r="F60" i="16"/>
  <c r="E60" i="16"/>
  <c r="D60" i="16"/>
  <c r="C60" i="16"/>
  <c r="B60"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A57" i="16"/>
  <c r="Z57" i="16"/>
  <c r="Y57" i="16"/>
  <c r="X57" i="16"/>
  <c r="W57" i="16"/>
  <c r="V57" i="16"/>
  <c r="U57" i="16"/>
  <c r="T57" i="16"/>
  <c r="S57" i="16"/>
  <c r="R57" i="16"/>
  <c r="Q57" i="16"/>
  <c r="P57" i="16"/>
  <c r="O57" i="16"/>
  <c r="N57" i="16"/>
  <c r="M57" i="16"/>
  <c r="L57" i="16"/>
  <c r="K57" i="16"/>
  <c r="J57" i="16"/>
  <c r="I57" i="16"/>
  <c r="H57" i="16"/>
  <c r="G57" i="16"/>
  <c r="F57" i="16"/>
  <c r="E57" i="16"/>
  <c r="D57" i="16"/>
  <c r="C57" i="16"/>
  <c r="B57"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AA54" i="16"/>
  <c r="Z54" i="16"/>
  <c r="Y54" i="16"/>
  <c r="X54" i="16"/>
  <c r="W54" i="16"/>
  <c r="V54" i="16"/>
  <c r="U54" i="16"/>
  <c r="T54" i="16"/>
  <c r="S54" i="16"/>
  <c r="R54" i="16"/>
  <c r="Q54" i="16"/>
  <c r="P54" i="16"/>
  <c r="O54" i="16"/>
  <c r="N54" i="16"/>
  <c r="M54" i="16"/>
  <c r="L54" i="16"/>
  <c r="K54" i="16"/>
  <c r="J54" i="16"/>
  <c r="I54" i="16"/>
  <c r="H54" i="16"/>
  <c r="G54" i="16"/>
  <c r="F54" i="16"/>
  <c r="E54" i="16"/>
  <c r="D54" i="16"/>
  <c r="C54" i="16"/>
  <c r="B54" i="16"/>
  <c r="AA53" i="16"/>
  <c r="Z53" i="16"/>
  <c r="Y53" i="16"/>
  <c r="X53" i="16"/>
  <c r="W53" i="16"/>
  <c r="V53" i="16"/>
  <c r="U53" i="16"/>
  <c r="T53" i="16"/>
  <c r="S53" i="16"/>
  <c r="R53" i="16"/>
  <c r="Q53" i="16"/>
  <c r="P53" i="16"/>
  <c r="O53" i="16"/>
  <c r="N53" i="16"/>
  <c r="M53" i="16"/>
  <c r="L53" i="16"/>
  <c r="K53" i="16"/>
  <c r="J53" i="16"/>
  <c r="I53" i="16"/>
  <c r="H53" i="16"/>
  <c r="G53" i="16"/>
  <c r="F53" i="16"/>
  <c r="E53" i="16"/>
  <c r="D53" i="16"/>
  <c r="C53" i="16"/>
  <c r="B53"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B52" i="16"/>
  <c r="AA51" i="16"/>
  <c r="Z51" i="16"/>
  <c r="Y51" i="16"/>
  <c r="X51" i="16"/>
  <c r="W51" i="16"/>
  <c r="V51" i="16"/>
  <c r="U51" i="16"/>
  <c r="T51" i="16"/>
  <c r="S51" i="16"/>
  <c r="R51" i="16"/>
  <c r="Q51" i="16"/>
  <c r="P51" i="16"/>
  <c r="O51" i="16"/>
  <c r="N51" i="16"/>
  <c r="M51" i="16"/>
  <c r="L51" i="16"/>
  <c r="K51" i="16"/>
  <c r="J51" i="16"/>
  <c r="I51" i="16"/>
  <c r="H51" i="16"/>
  <c r="G51" i="16"/>
  <c r="F51" i="16"/>
  <c r="E51" i="16"/>
  <c r="D51" i="16"/>
  <c r="C51" i="16"/>
  <c r="B51"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AA48" i="16"/>
  <c r="Z48" i="16"/>
  <c r="Y48" i="16"/>
  <c r="X48" i="16"/>
  <c r="W48" i="16"/>
  <c r="V48" i="16"/>
  <c r="U48" i="16"/>
  <c r="T48" i="16"/>
  <c r="S48" i="16"/>
  <c r="R48" i="16"/>
  <c r="Q48" i="16"/>
  <c r="P48" i="16"/>
  <c r="O48" i="16"/>
  <c r="N48" i="16"/>
  <c r="M48" i="16"/>
  <c r="L48" i="16"/>
  <c r="K48" i="16"/>
  <c r="J48" i="16"/>
  <c r="I48" i="16"/>
  <c r="H48" i="16"/>
  <c r="G48" i="16"/>
  <c r="F48" i="16"/>
  <c r="E48" i="16"/>
  <c r="D48" i="16"/>
  <c r="C48" i="16"/>
  <c r="B48"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AA44" i="16"/>
  <c r="Z44" i="16"/>
  <c r="Y44" i="16"/>
  <c r="X44" i="16"/>
  <c r="W44" i="16"/>
  <c r="V44" i="16"/>
  <c r="U44" i="16"/>
  <c r="T44" i="16"/>
  <c r="S44" i="16"/>
  <c r="R44" i="16"/>
  <c r="Q44" i="16"/>
  <c r="P44" i="16"/>
  <c r="O44" i="16"/>
  <c r="N44" i="16"/>
  <c r="M44" i="16"/>
  <c r="L44" i="16"/>
  <c r="K44" i="16"/>
  <c r="J44" i="16"/>
  <c r="I44" i="16"/>
  <c r="H44" i="16"/>
  <c r="G44" i="16"/>
  <c r="F44" i="16"/>
  <c r="E44" i="16"/>
  <c r="D44" i="16"/>
  <c r="C44" i="16"/>
  <c r="B44" i="16"/>
  <c r="AA43" i="16"/>
  <c r="Z43" i="16"/>
  <c r="Y43" i="16"/>
  <c r="X43" i="16"/>
  <c r="W43" i="16"/>
  <c r="V43" i="16"/>
  <c r="U43" i="16"/>
  <c r="T43" i="16"/>
  <c r="S43" i="16"/>
  <c r="R43" i="16"/>
  <c r="Q43" i="16"/>
  <c r="P43" i="16"/>
  <c r="O43" i="16"/>
  <c r="N43" i="16"/>
  <c r="M43" i="16"/>
  <c r="L43" i="16"/>
  <c r="K43" i="16"/>
  <c r="J43" i="16"/>
  <c r="I43" i="16"/>
  <c r="H43" i="16"/>
  <c r="G43" i="16"/>
  <c r="F43" i="16"/>
  <c r="E43" i="16"/>
  <c r="D43" i="16"/>
  <c r="C43" i="16"/>
  <c r="B43" i="16"/>
  <c r="AA42" i="16"/>
  <c r="Z42" i="16"/>
  <c r="Y42" i="16"/>
  <c r="X42" i="16"/>
  <c r="W42" i="16"/>
  <c r="V42" i="16"/>
  <c r="U42" i="16"/>
  <c r="T42" i="16"/>
  <c r="S42" i="16"/>
  <c r="R42" i="16"/>
  <c r="Q42" i="16"/>
  <c r="P42" i="16"/>
  <c r="O42" i="16"/>
  <c r="N42" i="16"/>
  <c r="M42" i="16"/>
  <c r="L42" i="16"/>
  <c r="K42" i="16"/>
  <c r="J42" i="16"/>
  <c r="I42" i="16"/>
  <c r="H42" i="16"/>
  <c r="G42" i="16"/>
  <c r="F42" i="16"/>
  <c r="E42" i="16"/>
  <c r="D42" i="16"/>
  <c r="C42" i="16"/>
  <c r="B42" i="16"/>
  <c r="AA41" i="16"/>
  <c r="Z41" i="16"/>
  <c r="Y41" i="16"/>
  <c r="X41" i="16"/>
  <c r="W41" i="16"/>
  <c r="V41" i="16"/>
  <c r="U41" i="16"/>
  <c r="T41" i="16"/>
  <c r="S41" i="16"/>
  <c r="R41" i="16"/>
  <c r="Q41" i="16"/>
  <c r="P41" i="16"/>
  <c r="O41" i="16"/>
  <c r="N41" i="16"/>
  <c r="M41" i="16"/>
  <c r="L41" i="16"/>
  <c r="K41" i="16"/>
  <c r="J41" i="16"/>
  <c r="I41" i="16"/>
  <c r="H41" i="16"/>
  <c r="G41" i="16"/>
  <c r="F41" i="16"/>
  <c r="E41" i="16"/>
  <c r="D41" i="16"/>
  <c r="C41" i="16"/>
  <c r="B41"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AA39"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D34" i="16"/>
  <c r="C34" i="16"/>
  <c r="B34"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33"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D31" i="16"/>
  <c r="C31" i="16"/>
  <c r="B31"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C29" i="16"/>
  <c r="B29"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D28" i="16"/>
  <c r="C28" i="16"/>
  <c r="B28"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C27" i="16"/>
  <c r="B27"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D26" i="16"/>
  <c r="C26" i="16"/>
  <c r="B26"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B24"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D23" i="16"/>
  <c r="C23" i="16"/>
  <c r="B23"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D20" i="16"/>
  <c r="C20" i="16"/>
  <c r="B20"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C18" i="16"/>
  <c r="B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B11"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B9" i="16"/>
  <c r="AC8" i="16"/>
  <c r="AB8" i="16"/>
  <c r="AA8" i="16"/>
  <c r="Z8" i="16"/>
  <c r="Y8" i="16"/>
  <c r="X8" i="16"/>
  <c r="W8" i="16"/>
  <c r="V8" i="16"/>
  <c r="U8" i="16"/>
  <c r="T8" i="16"/>
  <c r="S8" i="16"/>
  <c r="R8" i="16"/>
  <c r="Q8" i="16"/>
  <c r="P8" i="16"/>
  <c r="O8" i="16"/>
  <c r="N8" i="16"/>
  <c r="M8" i="16"/>
  <c r="L8" i="16"/>
  <c r="K8" i="16"/>
  <c r="J8" i="16"/>
  <c r="I8" i="16"/>
  <c r="H8" i="16"/>
  <c r="G8" i="16"/>
  <c r="F8" i="16"/>
  <c r="E8" i="16"/>
  <c r="D8" i="16"/>
  <c r="C8" i="16"/>
  <c r="B8"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AC6" i="16"/>
  <c r="AB6" i="16"/>
  <c r="AA6" i="16"/>
  <c r="Z6" i="16"/>
  <c r="Y6" i="16"/>
  <c r="X6" i="16"/>
  <c r="W6" i="16"/>
  <c r="V6" i="16"/>
  <c r="U6" i="16"/>
  <c r="T6" i="16"/>
  <c r="S6" i="16"/>
  <c r="R6" i="16"/>
  <c r="Q6" i="16"/>
  <c r="P6" i="16"/>
  <c r="O6" i="16"/>
  <c r="N6" i="16"/>
  <c r="M6" i="16"/>
  <c r="L6" i="16"/>
  <c r="K6" i="16"/>
  <c r="J6" i="16"/>
  <c r="I6" i="16"/>
  <c r="H6" i="16"/>
  <c r="G6" i="16"/>
  <c r="F6" i="16"/>
  <c r="E6" i="16"/>
  <c r="D6" i="16"/>
  <c r="C6" i="16"/>
  <c r="B6" i="16"/>
  <c r="AC5" i="16"/>
  <c r="AB5" i="16"/>
  <c r="AA5" i="16"/>
  <c r="Z5" i="16"/>
  <c r="Y5" i="16"/>
  <c r="X5" i="16"/>
  <c r="W5" i="16"/>
  <c r="V5" i="16"/>
  <c r="U5" i="16"/>
  <c r="T5" i="16"/>
  <c r="S5" i="16"/>
  <c r="R5" i="16"/>
  <c r="Q5" i="16"/>
  <c r="P5" i="16"/>
  <c r="O5" i="16"/>
  <c r="N5" i="16"/>
  <c r="M5" i="16"/>
  <c r="L5" i="16"/>
  <c r="K5" i="16"/>
  <c r="J5" i="16"/>
  <c r="I5" i="16"/>
  <c r="H5" i="16"/>
  <c r="G5" i="16"/>
  <c r="F5" i="16"/>
  <c r="E5" i="16"/>
  <c r="D5" i="16"/>
  <c r="C5" i="16"/>
  <c r="B5" i="16"/>
  <c r="AA69" i="12"/>
  <c r="Z69" i="12"/>
  <c r="Y69" i="12"/>
  <c r="X69" i="12"/>
  <c r="W69" i="12"/>
  <c r="V69" i="12"/>
  <c r="U69" i="12"/>
  <c r="T69" i="12"/>
  <c r="S69" i="12"/>
  <c r="R69" i="12"/>
  <c r="Q69" i="12"/>
  <c r="P69" i="12"/>
  <c r="O69" i="12"/>
  <c r="N69" i="12"/>
  <c r="M69" i="12"/>
  <c r="L69" i="12"/>
  <c r="K69" i="12"/>
  <c r="J69" i="12"/>
  <c r="I69" i="12"/>
  <c r="H69" i="12"/>
  <c r="G69" i="12"/>
  <c r="F69" i="12"/>
  <c r="E69" i="12"/>
  <c r="D69" i="12"/>
  <c r="C69" i="12"/>
  <c r="B69" i="12"/>
  <c r="AA68" i="12"/>
  <c r="Z68" i="12"/>
  <c r="Y68" i="12"/>
  <c r="X68" i="12"/>
  <c r="W68" i="12"/>
  <c r="V68" i="12"/>
  <c r="U68" i="12"/>
  <c r="T68" i="12"/>
  <c r="S68" i="12"/>
  <c r="R68" i="12"/>
  <c r="Q68" i="12"/>
  <c r="P68" i="12"/>
  <c r="O68" i="12"/>
  <c r="N68" i="12"/>
  <c r="M68" i="12"/>
  <c r="L68" i="12"/>
  <c r="K68" i="12"/>
  <c r="J68" i="12"/>
  <c r="I68" i="12"/>
  <c r="H68" i="12"/>
  <c r="G68" i="12"/>
  <c r="F68" i="12"/>
  <c r="E68" i="12"/>
  <c r="D68" i="12"/>
  <c r="C68" i="12"/>
  <c r="B68" i="12"/>
  <c r="AA67" i="12"/>
  <c r="Z67" i="12"/>
  <c r="Y67" i="12"/>
  <c r="X67" i="12"/>
  <c r="W67" i="12"/>
  <c r="V67" i="12"/>
  <c r="U67" i="12"/>
  <c r="T67" i="12"/>
  <c r="S67" i="12"/>
  <c r="R67" i="12"/>
  <c r="Q67" i="12"/>
  <c r="P67" i="12"/>
  <c r="O67" i="12"/>
  <c r="N67" i="12"/>
  <c r="M67" i="12"/>
  <c r="L67" i="12"/>
  <c r="K67" i="12"/>
  <c r="J67" i="12"/>
  <c r="I67" i="12"/>
  <c r="H67" i="12"/>
  <c r="G67" i="12"/>
  <c r="F67" i="12"/>
  <c r="E67" i="12"/>
  <c r="D67" i="12"/>
  <c r="C67" i="12"/>
  <c r="B67" i="12"/>
  <c r="AA66" i="12"/>
  <c r="Z66" i="12"/>
  <c r="Y66" i="12"/>
  <c r="X66" i="12"/>
  <c r="W66" i="12"/>
  <c r="V66" i="12"/>
  <c r="U66" i="12"/>
  <c r="T66" i="12"/>
  <c r="S66" i="12"/>
  <c r="R66" i="12"/>
  <c r="Q66" i="12"/>
  <c r="P66" i="12"/>
  <c r="O66" i="12"/>
  <c r="N66" i="12"/>
  <c r="M66" i="12"/>
  <c r="L66" i="12"/>
  <c r="K66" i="12"/>
  <c r="J66" i="12"/>
  <c r="I66" i="12"/>
  <c r="H66" i="12"/>
  <c r="G66" i="12"/>
  <c r="F66" i="12"/>
  <c r="E66" i="12"/>
  <c r="D66" i="12"/>
  <c r="C66" i="12"/>
  <c r="B66"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AA64" i="12"/>
  <c r="Z64" i="12"/>
  <c r="Y64" i="12"/>
  <c r="X64" i="12"/>
  <c r="W64" i="12"/>
  <c r="V64" i="12"/>
  <c r="U64" i="12"/>
  <c r="T64" i="12"/>
  <c r="S64" i="12"/>
  <c r="R64" i="12"/>
  <c r="Q64" i="12"/>
  <c r="P64" i="12"/>
  <c r="O64" i="12"/>
  <c r="N64" i="12"/>
  <c r="M64" i="12"/>
  <c r="L64" i="12"/>
  <c r="K64" i="12"/>
  <c r="J64" i="12"/>
  <c r="I64" i="12"/>
  <c r="H64" i="12"/>
  <c r="G64" i="12"/>
  <c r="F64" i="12"/>
  <c r="E64" i="12"/>
  <c r="D64" i="12"/>
  <c r="C64" i="12"/>
  <c r="B64"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B8"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B6" i="12"/>
  <c r="AA69" i="11"/>
  <c r="Z69" i="11"/>
  <c r="Y69" i="11"/>
  <c r="X69" i="11"/>
  <c r="W69" i="11"/>
  <c r="V69" i="11"/>
  <c r="U69" i="11"/>
  <c r="T69" i="11"/>
  <c r="S69" i="11"/>
  <c r="R69" i="11"/>
  <c r="Q69" i="11"/>
  <c r="P69" i="11"/>
  <c r="O69" i="11"/>
  <c r="N69" i="11"/>
  <c r="M69" i="11"/>
  <c r="L69" i="11"/>
  <c r="K69" i="11"/>
  <c r="J69" i="11"/>
  <c r="I69" i="11"/>
  <c r="H69" i="11"/>
  <c r="G69" i="11"/>
  <c r="F69" i="11"/>
  <c r="E69" i="11"/>
  <c r="D69" i="11"/>
  <c r="C69" i="11"/>
  <c r="B69" i="11"/>
  <c r="AA68" i="11"/>
  <c r="Z68" i="11"/>
  <c r="Y68" i="11"/>
  <c r="X68" i="11"/>
  <c r="W68" i="11"/>
  <c r="V68" i="11"/>
  <c r="U68" i="11"/>
  <c r="T68" i="11"/>
  <c r="S68" i="11"/>
  <c r="R68" i="11"/>
  <c r="Q68" i="11"/>
  <c r="P68" i="11"/>
  <c r="O68" i="11"/>
  <c r="N68" i="11"/>
  <c r="M68" i="11"/>
  <c r="L68" i="11"/>
  <c r="K68" i="11"/>
  <c r="J68" i="11"/>
  <c r="I68" i="11"/>
  <c r="H68" i="11"/>
  <c r="G68" i="11"/>
  <c r="F68" i="11"/>
  <c r="E68" i="11"/>
  <c r="D68" i="11"/>
  <c r="C68" i="11"/>
  <c r="B68" i="11"/>
  <c r="AA67" i="11"/>
  <c r="Z67" i="11"/>
  <c r="Y67" i="11"/>
  <c r="X67" i="11"/>
  <c r="W67" i="11"/>
  <c r="V67" i="11"/>
  <c r="U67" i="11"/>
  <c r="T67" i="11"/>
  <c r="S67" i="11"/>
  <c r="R67" i="11"/>
  <c r="Q67" i="11"/>
  <c r="P67" i="11"/>
  <c r="O67" i="11"/>
  <c r="N67" i="11"/>
  <c r="M67" i="11"/>
  <c r="L67" i="11"/>
  <c r="K67" i="11"/>
  <c r="J67" i="11"/>
  <c r="I67" i="11"/>
  <c r="H67" i="11"/>
  <c r="G67" i="11"/>
  <c r="F67" i="11"/>
  <c r="E67" i="11"/>
  <c r="D67" i="11"/>
  <c r="C67" i="11"/>
  <c r="B67" i="11"/>
  <c r="AA66" i="11"/>
  <c r="Z66" i="11"/>
  <c r="Y66" i="11"/>
  <c r="X66" i="11"/>
  <c r="W66" i="11"/>
  <c r="V66" i="11"/>
  <c r="U66" i="11"/>
  <c r="T66" i="11"/>
  <c r="S66" i="11"/>
  <c r="R66" i="11"/>
  <c r="Q66" i="11"/>
  <c r="P66" i="11"/>
  <c r="O66" i="11"/>
  <c r="N66" i="11"/>
  <c r="M66" i="11"/>
  <c r="L66" i="11"/>
  <c r="K66" i="11"/>
  <c r="J66" i="11"/>
  <c r="I66" i="11"/>
  <c r="H66" i="11"/>
  <c r="G66" i="11"/>
  <c r="F66" i="11"/>
  <c r="E66" i="11"/>
  <c r="D66" i="11"/>
  <c r="C66" i="11"/>
  <c r="B66" i="11"/>
  <c r="AA65" i="11"/>
  <c r="Z65" i="11"/>
  <c r="Y65" i="11"/>
  <c r="X65" i="11"/>
  <c r="W65" i="11"/>
  <c r="V65" i="11"/>
  <c r="U65" i="11"/>
  <c r="T65" i="11"/>
  <c r="S65" i="11"/>
  <c r="R65" i="11"/>
  <c r="Q65" i="11"/>
  <c r="P65" i="11"/>
  <c r="O65" i="11"/>
  <c r="N65" i="11"/>
  <c r="M65" i="11"/>
  <c r="L65" i="11"/>
  <c r="K65" i="11"/>
  <c r="J65" i="11"/>
  <c r="I65" i="11"/>
  <c r="H65" i="11"/>
  <c r="G65" i="11"/>
  <c r="F65" i="11"/>
  <c r="E65" i="11"/>
  <c r="D65" i="11"/>
  <c r="C65" i="11"/>
  <c r="B65" i="11"/>
  <c r="AA64" i="11"/>
  <c r="Z64" i="11"/>
  <c r="Y64" i="11"/>
  <c r="X64" i="11"/>
  <c r="W64" i="11"/>
  <c r="V64" i="11"/>
  <c r="U64" i="11"/>
  <c r="T64" i="11"/>
  <c r="S64" i="11"/>
  <c r="R64" i="11"/>
  <c r="Q64" i="11"/>
  <c r="P64" i="11"/>
  <c r="O64" i="11"/>
  <c r="N64" i="11"/>
  <c r="M64" i="11"/>
  <c r="L64" i="11"/>
  <c r="K64" i="11"/>
  <c r="J64" i="11"/>
  <c r="I64" i="11"/>
  <c r="H64" i="11"/>
  <c r="G64" i="11"/>
  <c r="F64" i="11"/>
  <c r="E64" i="11"/>
  <c r="D64" i="11"/>
  <c r="C64" i="11"/>
  <c r="B64" i="11"/>
  <c r="AA63" i="11"/>
  <c r="Z63" i="11"/>
  <c r="Y63" i="11"/>
  <c r="X63" i="11"/>
  <c r="W63" i="11"/>
  <c r="V63" i="11"/>
  <c r="U63" i="11"/>
  <c r="T63" i="11"/>
  <c r="S63" i="11"/>
  <c r="R63" i="11"/>
  <c r="Q63" i="11"/>
  <c r="P63" i="11"/>
  <c r="O63" i="11"/>
  <c r="N63" i="11"/>
  <c r="M63" i="11"/>
  <c r="L63" i="11"/>
  <c r="K63" i="11"/>
  <c r="J63" i="11"/>
  <c r="I63" i="11"/>
  <c r="H63" i="11"/>
  <c r="G63" i="11"/>
  <c r="F63" i="11"/>
  <c r="E63" i="11"/>
  <c r="D63" i="11"/>
  <c r="C63" i="11"/>
  <c r="B63" i="11"/>
  <c r="AA62" i="11"/>
  <c r="Z62" i="11"/>
  <c r="Y62" i="11"/>
  <c r="X62" i="11"/>
  <c r="W62" i="11"/>
  <c r="V62" i="11"/>
  <c r="U62" i="11"/>
  <c r="T62" i="11"/>
  <c r="S62" i="11"/>
  <c r="R62" i="11"/>
  <c r="Q62" i="11"/>
  <c r="P62" i="11"/>
  <c r="O62" i="11"/>
  <c r="N62" i="11"/>
  <c r="M62" i="11"/>
  <c r="L62" i="11"/>
  <c r="K62" i="11"/>
  <c r="J62" i="11"/>
  <c r="I62" i="11"/>
  <c r="H62" i="11"/>
  <c r="G62" i="11"/>
  <c r="F62" i="11"/>
  <c r="E62" i="11"/>
  <c r="D62" i="11"/>
  <c r="C62" i="11"/>
  <c r="B62" i="11"/>
  <c r="AA61" i="11"/>
  <c r="Z61" i="11"/>
  <c r="Y61" i="11"/>
  <c r="X61" i="11"/>
  <c r="W61" i="11"/>
  <c r="V61" i="11"/>
  <c r="U61" i="11"/>
  <c r="T61" i="11"/>
  <c r="S61" i="11"/>
  <c r="R61" i="11"/>
  <c r="Q61" i="11"/>
  <c r="P61" i="11"/>
  <c r="O61" i="11"/>
  <c r="N61" i="11"/>
  <c r="M61" i="11"/>
  <c r="L61" i="11"/>
  <c r="K61" i="11"/>
  <c r="J61" i="11"/>
  <c r="I61" i="11"/>
  <c r="H61" i="11"/>
  <c r="G61" i="11"/>
  <c r="F61" i="11"/>
  <c r="E61" i="11"/>
  <c r="D61" i="11"/>
  <c r="C61" i="11"/>
  <c r="B61" i="11"/>
  <c r="AA60" i="11"/>
  <c r="Z60" i="11"/>
  <c r="Y60" i="11"/>
  <c r="X60" i="11"/>
  <c r="W60" i="11"/>
  <c r="V60" i="11"/>
  <c r="U60" i="11"/>
  <c r="T60" i="11"/>
  <c r="S60" i="11"/>
  <c r="R60" i="11"/>
  <c r="Q60" i="11"/>
  <c r="P60" i="11"/>
  <c r="O60" i="11"/>
  <c r="N60" i="11"/>
  <c r="M60" i="11"/>
  <c r="L60" i="11"/>
  <c r="K60" i="11"/>
  <c r="J60" i="11"/>
  <c r="I60" i="11"/>
  <c r="H60" i="11"/>
  <c r="G60" i="11"/>
  <c r="F60" i="11"/>
  <c r="E60" i="11"/>
  <c r="D60" i="11"/>
  <c r="C60" i="11"/>
  <c r="B60" i="11"/>
  <c r="AA59" i="11"/>
  <c r="Z59" i="11"/>
  <c r="Y59" i="11"/>
  <c r="X59" i="11"/>
  <c r="W59" i="11"/>
  <c r="V59" i="11"/>
  <c r="U59" i="11"/>
  <c r="T59" i="11"/>
  <c r="S59" i="11"/>
  <c r="R59" i="11"/>
  <c r="Q59" i="11"/>
  <c r="P59" i="11"/>
  <c r="O59" i="11"/>
  <c r="N59" i="11"/>
  <c r="M59" i="11"/>
  <c r="L59" i="11"/>
  <c r="K59" i="11"/>
  <c r="J59" i="11"/>
  <c r="I59" i="11"/>
  <c r="H59" i="11"/>
  <c r="G59" i="11"/>
  <c r="F59" i="11"/>
  <c r="E59" i="11"/>
  <c r="D59" i="11"/>
  <c r="C59" i="11"/>
  <c r="B59" i="11"/>
  <c r="AA58" i="11"/>
  <c r="Z58" i="11"/>
  <c r="Y58" i="11"/>
  <c r="X58" i="11"/>
  <c r="W58" i="11"/>
  <c r="V58" i="11"/>
  <c r="U58" i="11"/>
  <c r="T58" i="11"/>
  <c r="S58" i="11"/>
  <c r="R58" i="11"/>
  <c r="Q58" i="11"/>
  <c r="P58" i="11"/>
  <c r="O58" i="11"/>
  <c r="N58" i="11"/>
  <c r="M58" i="11"/>
  <c r="L58" i="11"/>
  <c r="K58" i="11"/>
  <c r="J58" i="11"/>
  <c r="I58" i="11"/>
  <c r="H58" i="11"/>
  <c r="G58" i="11"/>
  <c r="F58" i="11"/>
  <c r="E58" i="11"/>
  <c r="D58" i="11"/>
  <c r="C58" i="11"/>
  <c r="B58" i="11"/>
  <c r="AA57" i="11"/>
  <c r="Z57" i="11"/>
  <c r="Y57" i="11"/>
  <c r="X57" i="11"/>
  <c r="W57" i="11"/>
  <c r="V57" i="11"/>
  <c r="U57" i="11"/>
  <c r="T57" i="11"/>
  <c r="S57" i="11"/>
  <c r="R57" i="11"/>
  <c r="Q57" i="11"/>
  <c r="P57" i="11"/>
  <c r="O57" i="11"/>
  <c r="N57" i="11"/>
  <c r="M57" i="11"/>
  <c r="L57" i="11"/>
  <c r="K57" i="11"/>
  <c r="J57" i="11"/>
  <c r="I57" i="11"/>
  <c r="H57" i="11"/>
  <c r="G57" i="11"/>
  <c r="F57" i="11"/>
  <c r="E57" i="11"/>
  <c r="D57" i="11"/>
  <c r="C57" i="11"/>
  <c r="B57" i="11"/>
  <c r="AA56" i="11"/>
  <c r="Z56" i="11"/>
  <c r="Y56" i="11"/>
  <c r="X56" i="11"/>
  <c r="W56" i="11"/>
  <c r="V56" i="11"/>
  <c r="U56" i="11"/>
  <c r="T56" i="11"/>
  <c r="S56" i="11"/>
  <c r="R56" i="11"/>
  <c r="Q56" i="11"/>
  <c r="P56" i="11"/>
  <c r="O56" i="11"/>
  <c r="N56" i="11"/>
  <c r="M56" i="11"/>
  <c r="L56" i="11"/>
  <c r="K56" i="11"/>
  <c r="J56" i="11"/>
  <c r="I56" i="11"/>
  <c r="H56" i="11"/>
  <c r="G56" i="11"/>
  <c r="F56" i="11"/>
  <c r="E56" i="11"/>
  <c r="D56" i="11"/>
  <c r="C56" i="11"/>
  <c r="B56" i="11"/>
  <c r="AA55" i="11"/>
  <c r="Z55" i="11"/>
  <c r="Y55" i="11"/>
  <c r="X55" i="11"/>
  <c r="W55" i="11"/>
  <c r="V55" i="11"/>
  <c r="U55" i="11"/>
  <c r="T55" i="11"/>
  <c r="S55" i="11"/>
  <c r="R55" i="11"/>
  <c r="Q55" i="11"/>
  <c r="P55" i="11"/>
  <c r="O55" i="11"/>
  <c r="N55" i="11"/>
  <c r="M55" i="11"/>
  <c r="L55" i="11"/>
  <c r="K55" i="11"/>
  <c r="J55" i="11"/>
  <c r="I55" i="11"/>
  <c r="H55" i="11"/>
  <c r="G55" i="11"/>
  <c r="F55" i="11"/>
  <c r="E55" i="11"/>
  <c r="D55" i="11"/>
  <c r="C55" i="11"/>
  <c r="B55" i="11"/>
  <c r="AA54" i="11"/>
  <c r="Z54" i="11"/>
  <c r="Y54" i="11"/>
  <c r="X54" i="11"/>
  <c r="W54" i="11"/>
  <c r="V54" i="11"/>
  <c r="U54" i="11"/>
  <c r="T54" i="11"/>
  <c r="S54" i="11"/>
  <c r="R54" i="11"/>
  <c r="Q54" i="11"/>
  <c r="P54" i="11"/>
  <c r="O54" i="11"/>
  <c r="N54" i="11"/>
  <c r="M54" i="11"/>
  <c r="L54" i="11"/>
  <c r="K54" i="11"/>
  <c r="J54" i="11"/>
  <c r="I54" i="11"/>
  <c r="H54" i="11"/>
  <c r="G54" i="11"/>
  <c r="F54" i="11"/>
  <c r="E54" i="11"/>
  <c r="D54" i="11"/>
  <c r="C54" i="11"/>
  <c r="B54" i="11"/>
  <c r="AA53" i="11"/>
  <c r="Z53" i="11"/>
  <c r="Y53" i="11"/>
  <c r="X53" i="11"/>
  <c r="W53" i="11"/>
  <c r="V53" i="11"/>
  <c r="U53" i="11"/>
  <c r="T53" i="11"/>
  <c r="S53" i="11"/>
  <c r="R53" i="11"/>
  <c r="Q53" i="11"/>
  <c r="P53" i="11"/>
  <c r="O53" i="11"/>
  <c r="N53" i="11"/>
  <c r="M53" i="11"/>
  <c r="L53" i="11"/>
  <c r="K53" i="11"/>
  <c r="J53" i="11"/>
  <c r="I53" i="11"/>
  <c r="H53" i="11"/>
  <c r="G53" i="11"/>
  <c r="F53" i="11"/>
  <c r="E53" i="11"/>
  <c r="D53" i="11"/>
  <c r="C53" i="11"/>
  <c r="B53" i="11"/>
  <c r="AA52" i="11"/>
  <c r="Z52" i="11"/>
  <c r="Y52" i="11"/>
  <c r="X52" i="11"/>
  <c r="W52" i="11"/>
  <c r="V52" i="11"/>
  <c r="U52" i="11"/>
  <c r="T52" i="11"/>
  <c r="S52" i="11"/>
  <c r="R52" i="11"/>
  <c r="Q52" i="11"/>
  <c r="P52" i="11"/>
  <c r="O52" i="11"/>
  <c r="N52" i="11"/>
  <c r="M52" i="11"/>
  <c r="L52" i="11"/>
  <c r="K52" i="11"/>
  <c r="J52" i="11"/>
  <c r="I52" i="11"/>
  <c r="H52" i="11"/>
  <c r="G52" i="11"/>
  <c r="F52" i="11"/>
  <c r="E52" i="11"/>
  <c r="D52" i="11"/>
  <c r="C52" i="11"/>
  <c r="B52"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B51"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B47" i="11"/>
  <c r="AA46" i="11"/>
  <c r="Z46" i="11"/>
  <c r="Y46" i="11"/>
  <c r="X46" i="11"/>
  <c r="W46" i="11"/>
  <c r="V46" i="11"/>
  <c r="U46" i="11"/>
  <c r="T46" i="11"/>
  <c r="S46" i="11"/>
  <c r="R46" i="11"/>
  <c r="Q46" i="11"/>
  <c r="P46" i="11"/>
  <c r="O46" i="11"/>
  <c r="N46" i="11"/>
  <c r="M46" i="11"/>
  <c r="L46" i="11"/>
  <c r="K46" i="11"/>
  <c r="J46" i="11"/>
  <c r="I46" i="11"/>
  <c r="H46" i="11"/>
  <c r="G46" i="11"/>
  <c r="F46" i="11"/>
  <c r="E46" i="11"/>
  <c r="D46" i="11"/>
  <c r="C46" i="11"/>
  <c r="B46" i="11"/>
  <c r="AA45" i="11"/>
  <c r="Z45" i="11"/>
  <c r="Y45" i="11"/>
  <c r="X45" i="11"/>
  <c r="W45" i="11"/>
  <c r="V45" i="11"/>
  <c r="U45" i="11"/>
  <c r="T45" i="11"/>
  <c r="S45" i="11"/>
  <c r="R45" i="11"/>
  <c r="Q45" i="11"/>
  <c r="P45" i="11"/>
  <c r="O45" i="11"/>
  <c r="N45" i="11"/>
  <c r="M45" i="11"/>
  <c r="L45" i="11"/>
  <c r="K45" i="11"/>
  <c r="J45" i="11"/>
  <c r="I45" i="11"/>
  <c r="H45" i="11"/>
  <c r="G45" i="11"/>
  <c r="F45" i="11"/>
  <c r="E45" i="11"/>
  <c r="D45" i="11"/>
  <c r="C45" i="11"/>
  <c r="B45" i="11"/>
  <c r="AA44" i="11"/>
  <c r="Z44" i="11"/>
  <c r="Y44" i="11"/>
  <c r="X44" i="11"/>
  <c r="W44" i="11"/>
  <c r="V44" i="11"/>
  <c r="U44" i="11"/>
  <c r="T44" i="11"/>
  <c r="S44" i="11"/>
  <c r="R44" i="11"/>
  <c r="Q44" i="11"/>
  <c r="P44" i="11"/>
  <c r="O44" i="11"/>
  <c r="N44" i="11"/>
  <c r="M44" i="11"/>
  <c r="L44" i="11"/>
  <c r="K44" i="11"/>
  <c r="J44" i="11"/>
  <c r="I44" i="11"/>
  <c r="H44" i="11"/>
  <c r="G44" i="11"/>
  <c r="F44" i="11"/>
  <c r="E44" i="11"/>
  <c r="D44" i="11"/>
  <c r="C44" i="11"/>
  <c r="B44" i="11"/>
  <c r="AA43" i="11"/>
  <c r="Z43" i="11"/>
  <c r="Y43" i="11"/>
  <c r="X43" i="11"/>
  <c r="W43" i="11"/>
  <c r="V43" i="11"/>
  <c r="U43" i="11"/>
  <c r="T43" i="11"/>
  <c r="S43" i="11"/>
  <c r="R43" i="11"/>
  <c r="Q43" i="11"/>
  <c r="P43" i="11"/>
  <c r="O43" i="11"/>
  <c r="N43" i="11"/>
  <c r="M43" i="11"/>
  <c r="L43" i="11"/>
  <c r="K43" i="11"/>
  <c r="J43" i="11"/>
  <c r="I43" i="11"/>
  <c r="H43" i="11"/>
  <c r="G43" i="11"/>
  <c r="F43" i="11"/>
  <c r="E43" i="11"/>
  <c r="D43" i="11"/>
  <c r="C43" i="11"/>
  <c r="B43"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B42"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B41" i="11"/>
  <c r="AA40" i="11"/>
  <c r="Z40" i="11"/>
  <c r="Y40" i="11"/>
  <c r="X40" i="11"/>
  <c r="W40" i="11"/>
  <c r="V40" i="11"/>
  <c r="U40" i="11"/>
  <c r="T40" i="11"/>
  <c r="S40" i="11"/>
  <c r="R40" i="11"/>
  <c r="Q40" i="11"/>
  <c r="P40" i="11"/>
  <c r="O40" i="11"/>
  <c r="N40" i="11"/>
  <c r="M40" i="11"/>
  <c r="L40" i="11"/>
  <c r="K40" i="11"/>
  <c r="J40" i="11"/>
  <c r="I40" i="11"/>
  <c r="H40" i="11"/>
  <c r="G40" i="11"/>
  <c r="F40" i="11"/>
  <c r="E40" i="11"/>
  <c r="D40" i="11"/>
  <c r="C40" i="11"/>
  <c r="B40"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B35"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B34" i="11"/>
  <c r="AC33" i="11"/>
  <c r="AB33" i="11"/>
  <c r="AA33" i="11"/>
  <c r="Z33" i="11"/>
  <c r="Y33" i="11"/>
  <c r="X33" i="11"/>
  <c r="W33" i="11"/>
  <c r="V33" i="11"/>
  <c r="U33" i="11"/>
  <c r="T33" i="11"/>
  <c r="S33" i="11"/>
  <c r="R33" i="11"/>
  <c r="Q33" i="11"/>
  <c r="P33" i="11"/>
  <c r="O33" i="11"/>
  <c r="N33" i="11"/>
  <c r="M33" i="11"/>
  <c r="L33" i="11"/>
  <c r="K33" i="11"/>
  <c r="J33" i="11"/>
  <c r="I33" i="11"/>
  <c r="H33" i="11"/>
  <c r="G33" i="11"/>
  <c r="F33" i="11"/>
  <c r="E33" i="11"/>
  <c r="D33" i="11"/>
  <c r="C33" i="11"/>
  <c r="B33"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D32" i="11"/>
  <c r="C32" i="11"/>
  <c r="B32"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B31"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C30" i="11"/>
  <c r="B30" i="11"/>
  <c r="AC29" i="11"/>
  <c r="AB29" i="11"/>
  <c r="AA29" i="11"/>
  <c r="Z29" i="11"/>
  <c r="Y29" i="11"/>
  <c r="X29" i="11"/>
  <c r="W29" i="11"/>
  <c r="V29" i="11"/>
  <c r="U29" i="11"/>
  <c r="T29" i="11"/>
  <c r="S29" i="11"/>
  <c r="R29" i="11"/>
  <c r="Q29" i="11"/>
  <c r="P29" i="11"/>
  <c r="O29" i="11"/>
  <c r="N29" i="11"/>
  <c r="M29" i="11"/>
  <c r="L29" i="11"/>
  <c r="K29" i="11"/>
  <c r="J29" i="11"/>
  <c r="I29" i="11"/>
  <c r="H29" i="11"/>
  <c r="G29" i="11"/>
  <c r="F29" i="11"/>
  <c r="E29" i="11"/>
  <c r="D29" i="11"/>
  <c r="C29" i="11"/>
  <c r="B29"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C23" i="11"/>
  <c r="AB23" i="11"/>
  <c r="AA23" i="11"/>
  <c r="Z23" i="11"/>
  <c r="Y23" i="11"/>
  <c r="X23" i="11"/>
  <c r="W23" i="11"/>
  <c r="V23" i="11"/>
  <c r="U23" i="11"/>
  <c r="T23" i="11"/>
  <c r="S23" i="11"/>
  <c r="R23" i="11"/>
  <c r="Q23" i="11"/>
  <c r="P23" i="11"/>
  <c r="O23" i="11"/>
  <c r="N23" i="11"/>
  <c r="M23" i="11"/>
  <c r="L23" i="11"/>
  <c r="K23" i="11"/>
  <c r="J23" i="11"/>
  <c r="I23" i="11"/>
  <c r="H23" i="11"/>
  <c r="G23" i="11"/>
  <c r="F23" i="11"/>
  <c r="E23" i="11"/>
  <c r="D23" i="11"/>
  <c r="C23" i="11"/>
  <c r="B23"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B22"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1" i="11"/>
  <c r="B21"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B13"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B12"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B11"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B9" i="11"/>
  <c r="AC8" i="11"/>
  <c r="AB8" i="11"/>
  <c r="AA8" i="11"/>
  <c r="Z8" i="11"/>
  <c r="Y8" i="11"/>
  <c r="X8" i="11"/>
  <c r="W8" i="11"/>
  <c r="V8" i="11"/>
  <c r="U8" i="11"/>
  <c r="T8" i="11"/>
  <c r="S8" i="11"/>
  <c r="R8" i="11"/>
  <c r="Q8" i="11"/>
  <c r="P8" i="11"/>
  <c r="O8" i="11"/>
  <c r="N8" i="11"/>
  <c r="M8" i="11"/>
  <c r="L8" i="11"/>
  <c r="K8" i="11"/>
  <c r="J8" i="11"/>
  <c r="I8" i="11"/>
  <c r="H8" i="11"/>
  <c r="G8" i="11"/>
  <c r="F8" i="11"/>
  <c r="E8" i="11"/>
  <c r="D8" i="11"/>
  <c r="C8" i="11"/>
  <c r="B8"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B7"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J5" i="6"/>
  <c r="J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1" authorId="0" shapeId="0" xr:uid="{00000000-0006-0000-01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輸入眷屬數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李金國</author>
  </authors>
  <commentList>
    <comment ref="B7" authorId="0" shapeId="0" xr:uid="{2567B928-2B28-48B4-95FE-3856F5B4051D}">
      <text>
        <r>
          <rPr>
            <sz val="9"/>
            <color indexed="81"/>
            <rFont val="細明體"/>
            <family val="3"/>
            <charset val="136"/>
          </rPr>
          <t>不含國定假日19日</t>
        </r>
        <r>
          <rPr>
            <sz val="9"/>
            <color indexed="81"/>
            <rFont val="Tahoma"/>
            <family val="2"/>
          </rPr>
          <t xml:space="preserve">
</t>
        </r>
      </text>
    </comment>
  </commentList>
</comments>
</file>

<file path=xl/sharedStrings.xml><?xml version="1.0" encoding="utf-8"?>
<sst xmlns="http://schemas.openxmlformats.org/spreadsheetml/2006/main" count="2165" uniqueCount="730">
  <si>
    <t>級距</t>
  </si>
  <si>
    <t>級</t>
  </si>
  <si>
    <t>實際工資</t>
  </si>
  <si>
    <t>月提繳工資</t>
  </si>
  <si>
    <t>11,101元至12,540元</t>
  </si>
  <si>
    <t>12,540元</t>
  </si>
  <si>
    <t>16,501元至17,280元</t>
  </si>
  <si>
    <t>17,280元</t>
  </si>
  <si>
    <t>第10組</t>
  </si>
  <si>
    <t>第11組</t>
  </si>
  <si>
    <t>第4組</t>
  </si>
  <si>
    <t>第5組</t>
  </si>
  <si>
    <t>150,000元</t>
  </si>
  <si>
    <t>第6組</t>
  </si>
  <si>
    <t>單位：新台幣元</t>
  </si>
  <si>
    <t>月投保金額</t>
  </si>
  <si>
    <t>被保險人及眷屬負擔金額﹝負擔比率30%﹞</t>
  </si>
  <si>
    <t>投保金額等級</t>
    <phoneticPr fontId="8" type="noConversion"/>
  </si>
  <si>
    <t>被保險人及眷屬負擔金額﹝負擔比率100%﹞</t>
  </si>
  <si>
    <t>本人+2眷口</t>
    <phoneticPr fontId="11" type="noConversion"/>
  </si>
  <si>
    <t>本人+3眷口</t>
    <phoneticPr fontId="11" type="noConversion"/>
  </si>
  <si>
    <t>※本表不含勞工保險職業災害保險費，職業災害保險費率依投保單位行業別而有不同，請按繳款單所列職業災害保險費率自行計算，並請依規定職業災害保險費全部由投保單位負擔。</t>
    <phoneticPr fontId="8" type="noConversion"/>
  </si>
  <si>
    <t>部分工時勞工適用</t>
  </si>
  <si>
    <t>第3級</t>
  </si>
  <si>
    <t>第4級</t>
  </si>
  <si>
    <t>第5級</t>
  </si>
  <si>
    <t>第6級</t>
  </si>
  <si>
    <t>普通事故費率</t>
  </si>
  <si>
    <t>勞工</t>
  </si>
  <si>
    <t>單位</t>
  </si>
  <si>
    <t>就業保險費率</t>
    <phoneticPr fontId="8" type="noConversion"/>
  </si>
  <si>
    <t>第9級</t>
  </si>
  <si>
    <t>第10級</t>
  </si>
  <si>
    <t>第11級</t>
  </si>
  <si>
    <t>第12級</t>
  </si>
  <si>
    <t>第13級</t>
  </si>
  <si>
    <t>第14級</t>
  </si>
  <si>
    <t>第15級</t>
  </si>
  <si>
    <t>第16級</t>
  </si>
  <si>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8" type="noConversion"/>
  </si>
  <si>
    <t xml:space="preserve">          或利用網路快速服務/保險費/給付金額試算/勞保、就保個人保險費試算項下查詢。                                                                                                                                                                                                               </t>
  </si>
  <si>
    <t>單位：新台幣元</t>
    <phoneticPr fontId="8" type="noConversion"/>
  </si>
  <si>
    <t>普通事故費率</t>
    <phoneticPr fontId="8" type="noConversion"/>
  </si>
  <si>
    <t>勞工</t>
    <phoneticPr fontId="8" type="noConversion"/>
  </si>
  <si>
    <t>單位</t>
    <phoneticPr fontId="8" type="noConversion"/>
  </si>
  <si>
    <t>附註：(一)勞工保險條例第6條第1項第1款至第6款及第8條第1項第1款至第3款規定之被保險人，但不適用就業保險者，適用本表負擔保險費。</t>
    <phoneticPr fontId="8" type="noConversion"/>
  </si>
  <si>
    <t xml:space="preserve">          或利用網路快速服務/保險費/給付金額試算/勞保、就保個人保險費試算項下查詢。                                                                                                                                                                                                               </t>
    <phoneticPr fontId="8" type="noConversion"/>
  </si>
  <si>
    <t>成本項目</t>
    <phoneticPr fontId="8" type="noConversion"/>
  </si>
  <si>
    <t>費率</t>
  </si>
  <si>
    <t>註:</t>
  </si>
  <si>
    <t>116年</t>
  </si>
  <si>
    <t>輸入投保薪資</t>
    <phoneticPr fontId="5" type="noConversion"/>
  </si>
  <si>
    <t>小計：</t>
    <phoneticPr fontId="5" type="noConversion"/>
  </si>
  <si>
    <t>部分工時勞工、職訓機構受訓者適用</t>
    <phoneticPr fontId="8" type="noConversion"/>
  </si>
  <si>
    <t>第4級</t>
    <phoneticPr fontId="8" type="noConversion"/>
  </si>
  <si>
    <t>第5級</t>
    <phoneticPr fontId="8" type="noConversion"/>
  </si>
  <si>
    <t>全民健康保險保險費負擔金額表(三)</t>
    <phoneticPr fontId="8" type="noConversion"/>
  </si>
  <si>
    <t>月投保金額</t>
    <phoneticPr fontId="8" type="noConversion"/>
  </si>
  <si>
    <t>投保單位負擔金額﹝負擔比率60%﹞</t>
    <phoneticPr fontId="8" type="noConversion"/>
  </si>
  <si>
    <t>政府補助金額﹝補助比率10%﹞</t>
    <phoneticPr fontId="8" type="noConversion"/>
  </si>
  <si>
    <t>本人</t>
    <phoneticPr fontId="8" type="noConversion"/>
  </si>
  <si>
    <t>本人+１眷口</t>
    <phoneticPr fontId="8" type="noConversion"/>
  </si>
  <si>
    <t>本人+２眷口</t>
    <phoneticPr fontId="8" type="noConversion"/>
  </si>
  <si>
    <t>本人+３眷口</t>
    <phoneticPr fontId="8" type="noConversion"/>
  </si>
  <si>
    <t xml:space="preserve">    2.自105年1月1日起費率調整為4.69％ 。 </t>
    <phoneticPr fontId="8" type="noConversion"/>
  </si>
  <si>
    <t xml:space="preserve">    3.自105年1月1日起調整平均眷口數為0.61人，投保單位及政府負擔金額含本人
       及平均眷屬人數0.61人，合計1.61人。</t>
    <phoneticPr fontId="8" type="noConversion"/>
  </si>
  <si>
    <t>1,500元以下</t>
  </si>
  <si>
    <t>第7組</t>
  </si>
  <si>
    <t>45,801元至48,200元</t>
  </si>
  <si>
    <t>1,501元至3,000元</t>
  </si>
  <si>
    <t>48,201元至50,600元</t>
  </si>
  <si>
    <t>3,001元至4,500元</t>
  </si>
  <si>
    <t>50,601元至53,000元</t>
  </si>
  <si>
    <t>4,501元至6,000元</t>
  </si>
  <si>
    <t>53,001元至55,400元</t>
  </si>
  <si>
    <t>6,001元至7,500元</t>
  </si>
  <si>
    <t>55,401元至57,800元</t>
  </si>
  <si>
    <t>7,501元至8,700元</t>
  </si>
  <si>
    <t>第8組</t>
  </si>
  <si>
    <t>57,801元至60,800元</t>
  </si>
  <si>
    <t>8,701元至9,900元</t>
  </si>
  <si>
    <t>60,801元至63,800元</t>
  </si>
  <si>
    <t>63,801元至66,800元</t>
  </si>
  <si>
    <t>66,801元至69,800元</t>
  </si>
  <si>
    <t>12,541元至13,500元</t>
  </si>
  <si>
    <t>69,801元至72,800元</t>
  </si>
  <si>
    <t>第3組</t>
  </si>
  <si>
    <t>13,501元至15,840元</t>
  </si>
  <si>
    <t>第9組</t>
  </si>
  <si>
    <t>72,801元至76,500元</t>
  </si>
  <si>
    <t>15,841元至16,500元</t>
  </si>
  <si>
    <t>76,501元至80,200元</t>
  </si>
  <si>
    <t>80,201元至83,900元</t>
  </si>
  <si>
    <t>17,281元至17,880元</t>
  </si>
  <si>
    <t>83,901元至87,600元</t>
  </si>
  <si>
    <t>17,881元至19,047元</t>
  </si>
  <si>
    <t>87,601元至92,100元</t>
  </si>
  <si>
    <t>19,048元至20,008元</t>
  </si>
  <si>
    <t>92,101元至96,600元</t>
  </si>
  <si>
    <t>20,009元至21,009元</t>
  </si>
  <si>
    <t>101,101元至105,600元</t>
  </si>
  <si>
    <t>105,601元至110,100元</t>
  </si>
  <si>
    <t>110,101元至115,500元</t>
  </si>
  <si>
    <t>24,001元至25,200元</t>
  </si>
  <si>
    <t>115,501元至120,900元</t>
  </si>
  <si>
    <t>25,201元至26,400元</t>
  </si>
  <si>
    <t>120,901元至126,300元</t>
  </si>
  <si>
    <t>26,401元至27,600元</t>
  </si>
  <si>
    <t>126,301元至131,700元</t>
  </si>
  <si>
    <t>27,601元至28,800元</t>
  </si>
  <si>
    <t>131,701元至137,100元</t>
  </si>
  <si>
    <t>28,801元至30,300元</t>
  </si>
  <si>
    <t>137,101元至142,500元</t>
  </si>
  <si>
    <t>30,301元至31,800元</t>
  </si>
  <si>
    <t>142,501元至147,900元</t>
  </si>
  <si>
    <t>31,801元至33,300元</t>
  </si>
  <si>
    <t>147,901元以上</t>
  </si>
  <si>
    <t>33,301元至34,800元</t>
  </si>
  <si>
    <t>備註：本表月提繳工資金額以新臺幣元為單位，</t>
  </si>
  <si>
    <t>月提繳工資金額角以下四捨五入。</t>
  </si>
  <si>
    <t>34,801元至36,300元</t>
  </si>
  <si>
    <t>36,301元至38,200元</t>
  </si>
  <si>
    <t>38,201元至40,100元</t>
  </si>
  <si>
    <t>40,101元至42,000元</t>
  </si>
  <si>
    <t>42,001元至43,900元</t>
  </si>
  <si>
    <t>43,901元至45,800元</t>
  </si>
  <si>
    <t>21,010元至22,000元</t>
  </si>
  <si>
    <r>
      <t>附註：(一)勞工保險條例第6條第1項第1款至第5款及第8條第1項第1款至第3款規定之被保險人同時符合就業保險法第5條規定者，適用本表負擔保險費。</t>
    </r>
    <r>
      <rPr>
        <b/>
        <sz val="8.5"/>
        <color indexed="8"/>
        <rFont val="標楷體"/>
        <family val="4"/>
        <charset val="136"/>
      </rPr>
      <t/>
    </r>
    <phoneticPr fontId="8" type="noConversion"/>
  </si>
  <si>
    <t>gisin.com@gmail.com</t>
    <phoneticPr fontId="5" type="noConversion"/>
  </si>
  <si>
    <t>社保分級</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</si>
  <si>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108</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</si>
  <si>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部分工時勞工適用</t>
    <phoneticPr fontId="8" type="noConversion"/>
  </si>
  <si>
    <t>第1級</t>
  </si>
  <si>
    <t>第2級</t>
  </si>
  <si>
    <t>第7級</t>
  </si>
  <si>
    <t>第8級</t>
  </si>
  <si>
    <t>　    (二)勞工保險普通事故保險費率自108年1月1日起由9.5％調整為10％，表列保險費金額係依現行勞工保險普通事故保險費率10%，就業保險費率1%，按被保險人負擔20%，投保單位負擔70%之比例計算。</t>
    <phoneticPr fontId="8" type="noConversion"/>
  </si>
  <si>
    <t xml:space="preserve">      (三)本表投保薪資等級金額錄自勞動部107年11月5日勞動保2字第1070140553號令修正發布之「勞工保險投保薪資分級表」。</t>
    <phoneticPr fontId="8" type="noConversion"/>
  </si>
  <si>
    <t xml:space="preserve">            107.11製表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</si>
  <si>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108</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</si>
  <si>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</si>
  <si>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</si>
  <si>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</si>
  <si>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</si>
  <si>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</si>
  <si>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</si>
  <si>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</si>
  <si>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</si>
  <si>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</si>
  <si>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</si>
  <si>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</si>
  <si>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</si>
  <si>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</si>
  <si>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</si>
  <si>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(二)勞工保險普通事故保險費率自108年1月1日起由9.5％調整為10％，表列保險費金額係依現行勞工保險普通事故保險費率10%，按被保險人負擔20%，投保單位負擔70%之比例計算。</t>
    <phoneticPr fontId="8" type="noConversion"/>
  </si>
  <si>
    <r>
      <t xml:space="preserve">      (三)本表投保薪資等級金額錄自勞動部</t>
    </r>
    <r>
      <rPr>
        <sz val="9"/>
        <color indexed="12"/>
        <rFont val="標楷體"/>
        <family val="4"/>
        <charset val="136"/>
      </rPr>
      <t>107年11月5日勞動保2字第1070140553號令修正發布之「勞工保險投保薪資分級表」。</t>
    </r>
    <phoneticPr fontId="8" type="noConversion"/>
  </si>
  <si>
    <t>107.11製表</t>
    <phoneticPr fontId="8" type="noConversion"/>
  </si>
  <si>
    <r>
      <t xml:space="preserve">就 業 保 險 保 險 費 被 保 險 人 與 投 保 單 位 分 擔 金 額 表 (自 108年 1 月 1 日 起 適 用) </t>
    </r>
    <r>
      <rPr>
        <b/>
        <sz val="18"/>
        <color indexed="17"/>
        <rFont val="標楷體"/>
        <family val="4"/>
        <charset val="136"/>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</si>
  <si>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</si>
  <si>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</si>
  <si>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</si>
  <si>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</si>
  <si>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</si>
  <si>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</si>
  <si>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</si>
  <si>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</si>
  <si>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</si>
  <si>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</si>
  <si>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</si>
  <si>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</si>
  <si>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</si>
  <si>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</si>
  <si>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附註：(一)就業保險法第5條規定之被保險人適用本表負擔保險費。</t>
    <phoneticPr fontId="8" type="noConversion"/>
  </si>
  <si>
    <t>　    (二)表列保險費金額係依就業保險費率1%，按被保險人負擔20％，投保單位負擔70％之比例計算。</t>
    <phoneticPr fontId="8" type="noConversion"/>
  </si>
  <si>
    <t>　  　(四)有關被保險人與投保單位應負擔之勞工保險普通事故保險費、職業災害保險費及就業保險費詳細金額，請利用本局網站(www.bli.gov.tw)網路e櫃台 / 其他便民服務 /  保險費分擔表/一般單位保險費分擔金額表項下查詢，</t>
    <phoneticPr fontId="8" type="noConversion"/>
  </si>
  <si>
    <t xml:space="preserve">          或利用網路快速服務/保險費/給付金額試算/勞保、就保個人保險費試算項下查詢。   </t>
    <phoneticPr fontId="8" type="noConversion"/>
  </si>
  <si>
    <t>﹝公、民營事業、機構及有一定雇主之受僱者適用﹞</t>
    <phoneticPr fontId="8" type="noConversion"/>
  </si>
  <si>
    <t>108年1月1日起實施</t>
    <phoneticPr fontId="8" type="noConversion"/>
  </si>
  <si>
    <t xml:space="preserve">                         承保組製表</t>
    <phoneticPr fontId="8" type="noConversion"/>
  </si>
  <si>
    <t>註:1.自108年1月1日起配合基本工資調整，第一級調整為23,100元。</t>
    <phoneticPr fontId="8" type="noConversion"/>
  </si>
  <si>
    <t>全民健康保險保險費負擔金額表(五)</t>
    <phoneticPr fontId="8" type="noConversion"/>
  </si>
  <si>
    <t>﹝雇主、自營業主、專門職業及技術人員自行執業者適用﹞</t>
    <phoneticPr fontId="11" type="noConversion"/>
  </si>
  <si>
    <t>單位：新台幣元</t>
    <phoneticPr fontId="11" type="noConversion"/>
  </si>
  <si>
    <t>本人</t>
    <phoneticPr fontId="11" type="noConversion"/>
  </si>
  <si>
    <t>本人+1眷口</t>
    <phoneticPr fontId="11" type="noConversion"/>
  </si>
  <si>
    <t>註:1.自108年1月1日起，配合基本工資調整，修正投保金額分級表級數。</t>
    <phoneticPr fontId="11" type="noConversion"/>
  </si>
  <si>
    <t xml:space="preserve">    2.自105年1月1日起，調整費率為4.69%。</t>
    <phoneticPr fontId="8"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</si>
  <si>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phoneticPr fontId="11" type="noConversion"/>
  </si>
  <si>
    <r>
      <t>中華民國107</t>
    </r>
    <r>
      <rPr>
        <b/>
        <sz val="11"/>
        <color rgb="FF000000"/>
        <rFont val="標楷體"/>
        <family val="4"/>
        <charset val="136"/>
      </rPr>
      <t>年11月2日勞動部勞動福3字第1070136066號令修</t>
    </r>
    <r>
      <rPr>
        <b/>
        <sz val="11"/>
        <color theme="1"/>
        <rFont val="標楷體"/>
        <family val="4"/>
        <charset val="136"/>
      </rPr>
      <t>正發布，自108年1月1日生效</t>
    </r>
  </si>
  <si>
    <t>第1組</t>
  </si>
  <si>
    <t>1,500元</t>
  </si>
  <si>
    <t>48,200元</t>
  </si>
  <si>
    <t>3,000元</t>
  </si>
  <si>
    <t>50,600元</t>
  </si>
  <si>
    <t>4,500元</t>
  </si>
  <si>
    <t>53,000元</t>
  </si>
  <si>
    <t>6,000元</t>
  </si>
  <si>
    <t>55,400元</t>
  </si>
  <si>
    <t>7,500元</t>
  </si>
  <si>
    <t>57,800元</t>
  </si>
  <si>
    <t>第2組</t>
  </si>
  <si>
    <t>8,700元</t>
  </si>
  <si>
    <t>60,800元</t>
  </si>
  <si>
    <t>9,900元</t>
  </si>
  <si>
    <t>63,800元</t>
  </si>
  <si>
    <t>9,901元至11,100元</t>
  </si>
  <si>
    <t>11,100元</t>
  </si>
  <si>
    <t>66,800元</t>
  </si>
  <si>
    <t>69,800元</t>
  </si>
  <si>
    <t>13,500元</t>
  </si>
  <si>
    <t>72,800元</t>
  </si>
  <si>
    <t>15,840元</t>
  </si>
  <si>
    <t>76,500元</t>
  </si>
  <si>
    <t>16,500元</t>
  </si>
  <si>
    <t>80,200元</t>
  </si>
  <si>
    <t>83,900元</t>
  </si>
  <si>
    <t>17,880元</t>
  </si>
  <si>
    <t>87,600元</t>
  </si>
  <si>
    <t>19,047元</t>
  </si>
  <si>
    <t>92,100元</t>
  </si>
  <si>
    <t>20,008元</t>
  </si>
  <si>
    <t>96,600元</t>
  </si>
  <si>
    <t>21,009元</t>
  </si>
  <si>
    <t>96,601元至101,100元</t>
  </si>
  <si>
    <t>101,100元</t>
  </si>
  <si>
    <t>22,000元</t>
  </si>
  <si>
    <t>105,600元</t>
  </si>
  <si>
    <t>22,001元至23,100元</t>
  </si>
  <si>
    <t>23,100元</t>
  </si>
  <si>
    <t>110,100元</t>
  </si>
  <si>
    <t>23,101元至24,000元</t>
  </si>
  <si>
    <t>24,000元</t>
  </si>
  <si>
    <t>115,500元</t>
  </si>
  <si>
    <t>25,200元</t>
  </si>
  <si>
    <t>120,900元</t>
  </si>
  <si>
    <t>26,400元</t>
  </si>
  <si>
    <t>126,300元</t>
  </si>
  <si>
    <t>27,600元</t>
  </si>
  <si>
    <t>131,700元</t>
  </si>
  <si>
    <t>28,800元</t>
  </si>
  <si>
    <t>137,100元</t>
  </si>
  <si>
    <t>30,300元</t>
  </si>
  <si>
    <t>142,500元</t>
  </si>
  <si>
    <t>31,800元</t>
  </si>
  <si>
    <t>147,900元</t>
  </si>
  <si>
    <t>33,300元</t>
  </si>
  <si>
    <t>34,800元</t>
  </si>
  <si>
    <t>36,300元</t>
  </si>
  <si>
    <t>38,200元</t>
  </si>
  <si>
    <t>40,100元</t>
  </si>
  <si>
    <t>42,000元</t>
  </si>
  <si>
    <t>43,900元</t>
  </si>
  <si>
    <t>45,800元</t>
  </si>
  <si>
    <t>中華民國一百零七年十月三十日勞動部勞動保三</t>
  </si>
  <si>
    <t>依據勞工保險條例第十三條第三項規定，職業災害保險費率分為行業別災害費率及上、下班災害費率二種，其費率如下：</t>
  </si>
  <si>
    <t>行業分類</t>
  </si>
  <si>
    <t>保險費率</t>
  </si>
  <si>
    <t>大  分  類</t>
  </si>
  <si>
    <t>編號</t>
  </si>
  <si>
    <t>行    業    類    別</t>
  </si>
  <si>
    <t>行業別</t>
  </si>
  <si>
    <t>費率%(a)</t>
  </si>
  <si>
    <t>上下班</t>
  </si>
  <si>
    <t>費率%(b)</t>
  </si>
  <si>
    <t>職災費率%(a)+(b)</t>
  </si>
  <si>
    <t>農、林、漁、牧業</t>
  </si>
  <si>
    <t>一</t>
  </si>
  <si>
    <t>二</t>
  </si>
  <si>
    <t>農、林、牧業</t>
  </si>
  <si>
    <t>漁業</t>
  </si>
  <si>
    <t>礦業及土石採取業</t>
  </si>
  <si>
    <t>三</t>
  </si>
  <si>
    <t>石油及天然氣礦業、砂、石採取及其他礦業</t>
  </si>
  <si>
    <t>製造業</t>
  </si>
  <si>
    <t>四</t>
  </si>
  <si>
    <t>五</t>
  </si>
  <si>
    <t>六</t>
  </si>
  <si>
    <t>七</t>
  </si>
  <si>
    <t>八</t>
  </si>
  <si>
    <t>九</t>
  </si>
  <si>
    <t>十</t>
  </si>
  <si>
    <t>一一</t>
  </si>
  <si>
    <t>一二</t>
  </si>
  <si>
    <t>一三</t>
  </si>
  <si>
    <t>一四</t>
  </si>
  <si>
    <t>一五</t>
  </si>
  <si>
    <t>一六</t>
  </si>
  <si>
    <t>一七</t>
  </si>
  <si>
    <t>一八</t>
  </si>
  <si>
    <t>一九</t>
  </si>
  <si>
    <t>二０</t>
  </si>
  <si>
    <t>二一</t>
  </si>
  <si>
    <t>食品及飼品、飲料及菸草製造業</t>
  </si>
  <si>
    <t>紡織業（紡織品製造業除外）</t>
  </si>
  <si>
    <t>紡織品製造業</t>
  </si>
  <si>
    <t>成衣及服飾品製造業</t>
  </si>
  <si>
    <t>皮革、毛皮及其製品製造業</t>
  </si>
  <si>
    <t>木竹製品及家具製造業</t>
  </si>
  <si>
    <t>紙漿、紙及紙製品製造業</t>
  </si>
  <si>
    <t>印刷及資料儲存媒體複製業</t>
  </si>
  <si>
    <t>石油及煤製品、化學原材料、肥料、氮化合物、塑橡膠原料及人造纖維、其他化學製品、藥品及醫用化學製品製造業</t>
  </si>
  <si>
    <t>橡膠製品、塑膠製品製造業</t>
  </si>
  <si>
    <t>非金屬礦物製品製造業</t>
  </si>
  <si>
    <t>基本金屬製造業</t>
  </si>
  <si>
    <t>金屬製品製造業（金屬刀具、手工具及模具、金屬容器製造業除外）</t>
  </si>
  <si>
    <t>金屬刀具、手工具及模具、金屬容器製造業</t>
  </si>
  <si>
    <t>電子零組件、電腦、電子產品及光學製品、電力設備及配備製造業</t>
  </si>
  <si>
    <t>機械設備製造業、產業用機械設備維修及安裝業</t>
  </si>
  <si>
    <t>汽車及其零件、其他運輸工具及其零件製造業</t>
  </si>
  <si>
    <t>其他製造業</t>
  </si>
  <si>
    <t>電力及燃氣供應業</t>
  </si>
  <si>
    <t>二二</t>
  </si>
  <si>
    <t>用水供應及污染整治業</t>
  </si>
  <si>
    <t>二三</t>
  </si>
  <si>
    <t>二四</t>
  </si>
  <si>
    <t>廢水及污水處理業、廢棄物清除、處理及資源回收處理業、污染整治業</t>
  </si>
  <si>
    <t>用水供應業</t>
  </si>
  <si>
    <t>營建工程業</t>
  </si>
  <si>
    <t>二五</t>
  </si>
  <si>
    <t>二六</t>
  </si>
  <si>
    <t>二七</t>
  </si>
  <si>
    <t>二八</t>
  </si>
  <si>
    <t>二九</t>
  </si>
  <si>
    <t>建築工程業</t>
  </si>
  <si>
    <t>土木工程業</t>
  </si>
  <si>
    <t>庭園景觀工程業</t>
  </si>
  <si>
    <t>專門營造業（庭園景觀工程業；機電、管道及其他建築設備安裝業除外）</t>
  </si>
  <si>
    <t>機電、管道及其他建築設備安裝業</t>
  </si>
  <si>
    <t>批發及零售業</t>
  </si>
  <si>
    <t>三０</t>
  </si>
  <si>
    <t>三一</t>
  </si>
  <si>
    <t>批發業</t>
  </si>
  <si>
    <t>零售業</t>
  </si>
  <si>
    <t>運輸及倉儲業</t>
  </si>
  <si>
    <t>三二</t>
  </si>
  <si>
    <t>三三</t>
  </si>
  <si>
    <t>三四</t>
  </si>
  <si>
    <t>三五</t>
  </si>
  <si>
    <t>三六</t>
  </si>
  <si>
    <t>三七</t>
  </si>
  <si>
    <t>三八</t>
  </si>
  <si>
    <t>陸上運輸業</t>
  </si>
  <si>
    <t>水上運輸業</t>
  </si>
  <si>
    <t>航空運輸業</t>
  </si>
  <si>
    <t>報關業及船務代理業</t>
  </si>
  <si>
    <t>運輸輔助業（報關業及船務代理業、陸上運輸輔助業除外）、倉儲業</t>
  </si>
  <si>
    <t>陸上運輸輔助業</t>
  </si>
  <si>
    <t>郵政及快遞業</t>
  </si>
  <si>
    <t>住宿及餐飲業</t>
  </si>
  <si>
    <t>三九</t>
  </si>
  <si>
    <t>住宿業、餐飲業</t>
  </si>
  <si>
    <t>出版、影音製作、傳播及資通訊服務業</t>
  </si>
  <si>
    <t>四０</t>
  </si>
  <si>
    <t>四一</t>
  </si>
  <si>
    <t>四二</t>
  </si>
  <si>
    <t>出版業、影片及電視節目業、聲音錄製及音樂發行業、廣播、電視節目編排及傳播業</t>
  </si>
  <si>
    <t>電信業</t>
  </si>
  <si>
    <t>電腦程式設計、諮詢及相關服務業、資訊服務業</t>
  </si>
  <si>
    <t>金融及保險業</t>
  </si>
  <si>
    <t>四三</t>
  </si>
  <si>
    <t>金融服務業、保險業、證券期貨及金融輔助業</t>
  </si>
  <si>
    <t>不動產業</t>
  </si>
  <si>
    <t>四四</t>
  </si>
  <si>
    <t>不動產開發業、不動產經營及相關服務業</t>
  </si>
  <si>
    <t>專業、科學及技術服務業</t>
  </si>
  <si>
    <t>四五</t>
  </si>
  <si>
    <t>四六</t>
  </si>
  <si>
    <t>法律及會計服務業、企業總管理機構及管理顧問業、建築、工程服務及技術檢測、分析服務業、廣告業及市場研究業、專門設計業、獸醫業、其他專業、科學及技術服務業</t>
  </si>
  <si>
    <t>研究發展服務業</t>
  </si>
  <si>
    <t>支援服務業</t>
  </si>
  <si>
    <t>四七</t>
  </si>
  <si>
    <t>四八</t>
  </si>
  <si>
    <t>旅行及相關服務業</t>
  </si>
  <si>
    <t>租賃業、人力仲介及供應業、保全及偵探業、建築物及綠化服務業、行政支援服務業</t>
  </si>
  <si>
    <t>公共行政及國防；強制性社會安全</t>
  </si>
  <si>
    <t>四九</t>
  </si>
  <si>
    <t>公共行政及國防、強制性社會安全、國際組織及外國機構</t>
  </si>
  <si>
    <t>教育業</t>
  </si>
  <si>
    <t>五０</t>
  </si>
  <si>
    <t>醫療保險及社會工作服務業</t>
  </si>
  <si>
    <t>五一</t>
  </si>
  <si>
    <t>醫療保健業、居住型照顧服務業、其他社會工作服務業</t>
  </si>
  <si>
    <t>藝術、娛樂及休閒服務業</t>
  </si>
  <si>
    <t>五二</t>
  </si>
  <si>
    <t>創作及藝術表演業、圖書館、檔案保存、博物館及類似機構、博弈業、運動、娛樂及休閒服務業</t>
  </si>
  <si>
    <t>其他服務業</t>
  </si>
  <si>
    <t>五三</t>
  </si>
  <si>
    <t>五四</t>
  </si>
  <si>
    <t>五五</t>
  </si>
  <si>
    <t>宗教、職業及類似組織</t>
  </si>
  <si>
    <t>個人及家庭用品維修業</t>
  </si>
  <si>
    <t>未分類其他服務業</t>
  </si>
  <si>
    <r>
      <t>字第一</t>
    </r>
    <r>
      <rPr>
        <sz val="8"/>
        <color theme="1"/>
        <rFont val="細明體"/>
        <family val="3"/>
        <charset val="136"/>
      </rPr>
      <t>○</t>
    </r>
    <r>
      <rPr>
        <sz val="8"/>
        <color theme="1"/>
        <rFont val="標楷體"/>
        <family val="4"/>
        <charset val="136"/>
      </rPr>
      <t>七</t>
    </r>
    <r>
      <rPr>
        <sz val="8"/>
        <color theme="1"/>
        <rFont val="細明體"/>
        <family val="3"/>
        <charset val="136"/>
      </rPr>
      <t>○</t>
    </r>
    <r>
      <rPr>
        <sz val="8"/>
        <color theme="1"/>
        <rFont val="標楷體"/>
        <family val="4"/>
        <charset val="136"/>
      </rPr>
      <t>一四</t>
    </r>
    <r>
      <rPr>
        <sz val="8"/>
        <color theme="1"/>
        <rFont val="細明體"/>
        <family val="3"/>
        <charset val="136"/>
      </rPr>
      <t>○</t>
    </r>
    <r>
      <rPr>
        <sz val="8"/>
        <color theme="1"/>
        <rFont val="標楷體"/>
        <family val="4"/>
        <charset val="136"/>
      </rPr>
      <t>五一八號公告修正發布；並自一百零八年一月一日起施行</t>
    </r>
    <phoneticPr fontId="5" type="noConversion"/>
  </si>
  <si>
    <t>勞工保險職業災害保險適用行業別及費率表</t>
    <phoneticPr fontId="5" type="noConversion"/>
  </si>
  <si>
    <t>員工負擔</t>
    <phoneticPr fontId="8" type="noConversion"/>
  </si>
  <si>
    <t>雇主負擔</t>
    <phoneticPr fontId="8" type="noConversion"/>
  </si>
  <si>
    <t>公司應負擔計算公式</t>
    <phoneticPr fontId="8" type="noConversion"/>
  </si>
  <si>
    <t>負責人</t>
    <phoneticPr fontId="5" type="noConversion"/>
  </si>
  <si>
    <t>眷屬數</t>
    <phoneticPr fontId="5" type="noConversion"/>
  </si>
  <si>
    <t xml:space="preserve">勞務顧問 李金國 編製 0932342621  line ID : @gisin    </t>
    <phoneticPr fontId="5" type="noConversion"/>
  </si>
  <si>
    <t>https://www.gisin.com.tw/</t>
    <phoneticPr fontId="5" type="noConversion"/>
  </si>
  <si>
    <t>網址:</t>
    <phoneticPr fontId="5" type="noConversion"/>
  </si>
  <si>
    <t>公司監察人可否提撥退休金疑義。</t>
  </si>
  <si>
    <t>勞動部103年10月16日勞動福3字第1030136185號</t>
  </si>
  <si>
    <t>(1) 依據勞工退休金條例第7條第2項規定，實際從事勞動之雇主﹑自營作業者﹑「受委任工作者」及不適用勞動基準法之勞工，得自願依該條例規定提繳及請領退休金。同條例第14條第2項規定，雇主得為同條例第7條第2﹑3款規定人員（即「受委任工作者」及不適用勞動基準法之勞工），於每月工資6%範圍內提繳退休金。</t>
  </si>
  <si>
    <t>(2) 至於公司「監察人」，依公司法第216條第2項規定，與公司間之關係，從民法關於委任之規定。同法第222條規定，監察人不得兼任公司董事﹑經理人或其他職員。經查監察人與公司間雖為委任關係，惟其性質與實際從事勞動者仍有差異，非可歸類為勞工退休金條例第7條第2項第3款之「受委任工作者」，爰不適用前開得依法自願提繳退休金之相關規定。</t>
  </si>
  <si>
    <t>其他職員係指監察權行使所及之人</t>
  </si>
  <si>
    <t>按公司法第222條規定：「監察人不得兼任公司董事、經理人或其他職員」。旨在期望監察人能以超然立場行使職權，而不得兼任董事、經理人或其他職員等職務，以杜流弊。本條所稱之其他職員，係指除公司董事、經理人外，其他為公司服勞務之人，而該項勞務須為監察權行使所及者始屬之（本部78年4月19日商字第011339號函參照），本案公司之「總務」或「顧問」人員可否由股東會選任為監察人，請依上開說明辦理。</t>
  </si>
  <si>
    <t>（經濟部93年7月20日商字第09302111940號 ）</t>
  </si>
  <si>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109</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</si>
  <si>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</si>
  <si>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</si>
  <si>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</si>
  <si>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</si>
  <si>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就業保險費率</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</si>
  <si>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</si>
  <si>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</si>
  <si>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</si>
  <si>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</si>
  <si>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</si>
  <si>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</si>
  <si>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</si>
  <si>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</si>
  <si>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</si>
  <si>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</si>
  <si>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</si>
  <si>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</si>
  <si>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</si>
  <si>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</si>
  <si>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108.10製表</t>
  </si>
  <si>
    <t xml:space="preserve">        </t>
    <phoneticPr fontId="8" type="noConversion"/>
  </si>
  <si>
    <t>勞工退休金月提繳工資分級表</t>
    <phoneticPr fontId="5" type="noConversion"/>
  </si>
  <si>
    <t>﹝公、民營事業、機構及有一定雇主之受雇者適用﹞</t>
    <phoneticPr fontId="8" type="noConversion"/>
  </si>
  <si>
    <t>109年1月1日起實施</t>
    <phoneticPr fontId="8" type="noConversion"/>
  </si>
  <si>
    <r>
      <t>註:1.自109年1月1日起配合基本工資調整，第一級調整為23,800元</t>
    </r>
    <r>
      <rPr>
        <b/>
        <sz val="12"/>
        <color rgb="FF0000CC"/>
        <rFont val="新細明體"/>
        <family val="1"/>
        <charset val="136"/>
      </rPr>
      <t>。</t>
    </r>
    <phoneticPr fontId="8" type="noConversion"/>
  </si>
  <si>
    <t xml:space="preserve">    2.自109年1月1日起調整平均眷口數為0.58人，投保單位負擔金額含本人
       及平均眷屬人數0.58人,合計1.58人。</t>
    <phoneticPr fontId="8" type="noConversion"/>
  </si>
  <si>
    <t xml:space="preserve">    3.自105年1月1日起費率調整為4.69％。</t>
    <phoneticPr fontId="8" type="noConversion"/>
  </si>
  <si>
    <t>2、退休金提繳率6%計算</t>
    <phoneticPr fontId="5" type="noConversion"/>
  </si>
  <si>
    <t>3、勞就保費率：</t>
    <phoneticPr fontId="5" type="noConversion"/>
  </si>
  <si>
    <t>4、勞工職災保險費率應依勞保繳款單上職災費率輸入</t>
    <phoneticPr fontId="5"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</si>
  <si>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109</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</si>
  <si>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</si>
  <si>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</si>
  <si>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</si>
  <si>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t>108.10製表</t>
    <phoneticPr fontId="8" type="noConversion"/>
  </si>
  <si>
    <t>勞工退休金月提繳分級表</t>
  </si>
  <si>
    <r>
      <t>中華民國108</t>
    </r>
    <r>
      <rPr>
        <b/>
        <sz val="11"/>
        <color rgb="FF000000"/>
        <rFont val="標楷體"/>
        <family val="4"/>
        <charset val="136"/>
      </rPr>
      <t>年10月30日勞動部勞動福3字第1080136084號令修</t>
    </r>
    <r>
      <rPr>
        <b/>
        <sz val="11"/>
        <color theme="1"/>
        <rFont val="標楷體"/>
        <family val="4"/>
        <charset val="136"/>
      </rPr>
      <t>正發布，自109年1月1日生效</t>
    </r>
  </si>
  <si>
    <t>實際工資/執行業務所得</t>
  </si>
  <si>
    <t>月提繳工資/月提繳執行業務所得</t>
  </si>
  <si>
    <t>23,101元至23,800元</t>
  </si>
  <si>
    <t>23,800元</t>
  </si>
  <si>
    <t>23,801元至24,000元</t>
  </si>
  <si>
    <t>備註：</t>
  </si>
  <si>
    <t>一、本表依勞工退休金條例第十四條第五項規定訂定之。</t>
  </si>
  <si>
    <t>二、本表月提繳工資/月提繳執行業務所得金額以新臺幣元為單位，角以下四捨五入。</t>
  </si>
  <si>
    <t>&lt;&lt;輸入眷屬數</t>
    <phoneticPr fontId="5" type="noConversion"/>
  </si>
  <si>
    <t>&lt;&lt;輸入加保天數</t>
    <phoneticPr fontId="5" type="noConversion"/>
  </si>
  <si>
    <t>110年1月1日起實施</t>
    <phoneticPr fontId="8" type="noConversion"/>
  </si>
  <si>
    <t xml:space="preserve">                         中央健康保險署製表</t>
    <phoneticPr fontId="8" type="noConversion"/>
  </si>
  <si>
    <r>
      <t>註:1.自110年1月1日起配合基本工資調整，第一級調整為24,000元</t>
    </r>
    <r>
      <rPr>
        <b/>
        <sz val="12"/>
        <color rgb="FF0000CC"/>
        <rFont val="新細明體"/>
        <family val="1"/>
        <charset val="136"/>
      </rPr>
      <t>。</t>
    </r>
    <phoneticPr fontId="8" type="noConversion"/>
  </si>
  <si>
    <t xml:space="preserve">    2.自110年1月1日起費率調整為5.17%。</t>
    <phoneticPr fontId="8" type="noConversion"/>
  </si>
  <si>
    <t xml:space="preserve">    3.自109年1月1日起調整平均眷口數為0.58人，投保單位負擔金額含本人
       及平均眷屬人數0.58人,合計1.58人。</t>
    <phoneticPr fontId="8" type="noConversion"/>
  </si>
  <si>
    <t>註:1.自110年1月1日起，配合基本工資調整，修正投保金額分級表級數。</t>
    <phoneticPr fontId="11" type="noConversion"/>
  </si>
  <si>
    <t xml:space="preserve">    2.自110年1月1日起，調整費率為5.17%。</t>
    <phoneticPr fontId="8" type="noConversion"/>
  </si>
  <si>
    <r>
      <t xml:space="preserve">    3.僱用被保險人數5人以上之事業單位負責人或會計師、律師、建築師、醫師、牙醫師、中醫師自行執業者除自行舉證申
      報其投保金額者外，應按投保金額分級表最高一級申報。</t>
    </r>
    <r>
      <rPr>
        <b/>
        <sz val="9"/>
        <color rgb="FFFF0000"/>
        <rFont val="新細明體"/>
        <family val="1"/>
        <charset val="136"/>
        <scheme val="minor"/>
      </rPr>
      <t>自行舉證申報之投保金額，最低不得低於勞工保險投保薪資
      分級表最高一級(105年5月1日起為45,800元)及其所屬員工申報之最高投保金額。</t>
    </r>
    <r>
      <rPr>
        <b/>
        <sz val="9"/>
        <color rgb="FF0000CC"/>
        <rFont val="新細明體"/>
        <family val="1"/>
        <charset val="136"/>
        <scheme val="minor"/>
      </rPr>
      <t xml:space="preserve">
    4.僱用被保險人數</t>
    </r>
    <r>
      <rPr>
        <b/>
        <sz val="9"/>
        <color rgb="FFC00000"/>
        <rFont val="新細明體"/>
        <family val="1"/>
        <charset val="136"/>
        <scheme val="minor"/>
      </rPr>
      <t>未滿5人之事業單位負責人</t>
    </r>
    <r>
      <rPr>
        <b/>
        <sz val="9"/>
        <color rgb="FF0000CC"/>
        <rFont val="新細明體"/>
        <family val="1"/>
        <charset val="136"/>
        <scheme val="minor"/>
      </rPr>
      <t>、前項以外之專門職業及技術人員自行執業者或屬於第一類被保險人之自營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t>
    </r>
    <r>
      <rPr>
        <b/>
        <sz val="9"/>
        <color rgb="FFC00000"/>
        <rFont val="新細明體"/>
        <family val="1"/>
        <charset val="136"/>
        <scheme val="minor"/>
      </rPr>
      <t>(目前為34,800元)及其所屬員工申報之最高投保金額。</t>
    </r>
    <r>
      <rPr>
        <b/>
        <sz val="9"/>
        <color rgb="FF0000CC"/>
        <rFont val="新細明體"/>
        <family val="1"/>
        <charset val="136"/>
        <scheme val="minor"/>
      </rPr>
      <t>但未
      僱用有酬人員幫同工作之</t>
    </r>
    <r>
      <rPr>
        <b/>
        <sz val="9"/>
        <color rgb="FFC00000"/>
        <rFont val="新細明體"/>
        <family val="1"/>
        <charset val="136"/>
        <scheme val="minor"/>
      </rPr>
      <t>本款專門職業及技術人員自行執業者，其自行舉證申報之投保金額，最低以投保金額分級表第
      6級(110年1月1日起為30,300元)為限。</t>
    </r>
    <r>
      <rPr>
        <b/>
        <sz val="9"/>
        <color rgb="FF0000CC"/>
        <rFont val="新細明體"/>
        <family val="1"/>
        <charset val="136"/>
        <scheme val="minor"/>
      </rPr>
      <t xml:space="preserve">
</t>
    </r>
    <phoneticPr fontId="11"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</si>
  <si>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110</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</si>
  <si>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</si>
  <si>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</si>
  <si>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</si>
  <si>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</si>
  <si>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</si>
  <si>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</si>
  <si>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</si>
  <si>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</si>
  <si>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</si>
  <si>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</si>
  <si>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</si>
  <si>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</si>
  <si>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</si>
  <si>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</si>
  <si>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</si>
  <si>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</si>
  <si>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</si>
  <si>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 xml:space="preserve">    109.11製表</t>
    <phoneticPr fontId="8" type="noConversion"/>
  </si>
  <si>
    <t>就保</t>
    <phoneticPr fontId="8" type="noConversion"/>
  </si>
  <si>
    <t>健保</t>
    <phoneticPr fontId="8" type="noConversion"/>
  </si>
  <si>
    <t>退休金</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</si>
  <si>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110</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</si>
  <si>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</si>
  <si>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</si>
  <si>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</si>
  <si>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r>
      <rPr>
        <sz val="9"/>
        <color indexed="12"/>
        <rFont val="標楷體"/>
        <family val="4"/>
        <charset val="136"/>
      </rPr>
      <t>109</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</si>
  <si>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負責人投保薪資應以投保薪資分級表最高一級申報(目前為45,800元)，所得未達最高一級者，應檢附最近年度薪資所得扣繳憑單，及最近3個月薪資印領清冊(分列各項獎金、津貼等明細)或最近年度國稅局核發之營利事業所得稅核定通知書等影本供稽，若成立未滿6個月者得出具薪資切結書，但負責人投保薪資不得低於所屬員工申報之最高投保薪資適用之等級。</t>
  </si>
  <si>
    <t>https://www.bli.gov.tw/0006921.html 最後更新日期：2020-03-09</t>
    <phoneticPr fontId="5" type="noConversion"/>
  </si>
  <si>
    <t>勞保負責人投保薪資應如何申報？</t>
    <phoneticPr fontId="5" type="noConversion"/>
  </si>
  <si>
    <t>健保負責人投保金額應如何申報？</t>
    <phoneticPr fontId="5" type="noConversion"/>
  </si>
  <si>
    <r>
      <t xml:space="preserve">    1.僱用被保險人數5人以上之事業單位負責人或會計師、律師、建築師、醫師、牙醫師、中醫師自行執業者
       除自行舉證申報其投保金額者外，應按投保金額分級表最高一級申報。</t>
    </r>
    <r>
      <rPr>
        <b/>
        <sz val="14"/>
        <color rgb="FFFF0000"/>
        <rFont val="微軟正黑體"/>
        <family val="2"/>
        <charset val="136"/>
      </rPr>
      <t>自行舉證申報之投保金額，
       最低不得低於勞工保險投保薪資分級表最高一級(105年5月1日起為45,800元)及其所屬員工申報之
       最高投保金額。</t>
    </r>
    <r>
      <rPr>
        <b/>
        <sz val="14"/>
        <color rgb="FF0000CC"/>
        <rFont val="微軟正黑體"/>
        <family val="2"/>
        <charset val="136"/>
      </rPr>
      <t xml:space="preserve">
    2.僱用被保險人數</t>
    </r>
    <r>
      <rPr>
        <b/>
        <sz val="14"/>
        <color rgb="FFC00000"/>
        <rFont val="微軟正黑體"/>
        <family val="2"/>
        <charset val="136"/>
      </rPr>
      <t>未滿5人之事業單位負責人</t>
    </r>
    <r>
      <rPr>
        <b/>
        <sz val="14"/>
        <color rgb="FF0000CC"/>
        <rFont val="微軟正黑體"/>
        <family val="2"/>
        <charset val="136"/>
      </rPr>
      <t>、前項以外之專門職業及技術人員自行執業者或
       屬於第一類被保險人之自營業主，除自行舉證申報其投保金額者外，應按投保金額分級表
       最高一級申報。自行舉證申報之投保金額，最低不得低於健保法第10條第1項第1款第2目
       被保險人之平均投保金額</t>
    </r>
    <r>
      <rPr>
        <b/>
        <sz val="14"/>
        <color rgb="FFC00000"/>
        <rFont val="微軟正黑體"/>
        <family val="2"/>
        <charset val="136"/>
      </rPr>
      <t xml:space="preserve">(目前為34,800元)及其所屬員工申報之最高投保金額。
       </t>
    </r>
    <r>
      <rPr>
        <b/>
        <sz val="14"/>
        <color rgb="FF0000CC"/>
        <rFont val="微軟正黑體"/>
        <family val="2"/>
        <charset val="136"/>
      </rPr>
      <t>但未僱用有酬人員幫同工作之</t>
    </r>
    <r>
      <rPr>
        <b/>
        <sz val="14"/>
        <color rgb="FFC00000"/>
        <rFont val="微軟正黑體"/>
        <family val="2"/>
        <charset val="136"/>
      </rPr>
      <t>本款專門職業及技術人員自行執業者，
       其自行舉證申報之投保金額，最低以投保金額分級表第6級(110年1月1日起為30,300元)為限。</t>
    </r>
    <r>
      <rPr>
        <b/>
        <sz val="14"/>
        <color rgb="FF0000CC"/>
        <rFont val="微軟正黑體"/>
        <family val="2"/>
        <charset val="136"/>
      </rPr>
      <t xml:space="preserve">
</t>
    </r>
    <phoneticPr fontId="11" type="noConversion"/>
  </si>
  <si>
    <r>
      <t>5. 自110年1月1日起，補充保險費率調整為</t>
    </r>
    <r>
      <rPr>
        <b/>
        <sz val="14"/>
        <color rgb="FFC00000"/>
        <rFont val="微軟正黑體"/>
        <family val="2"/>
        <charset val="136"/>
      </rPr>
      <t>2.11%</t>
    </r>
    <phoneticPr fontId="5" type="noConversion"/>
  </si>
  <si>
    <t>職災(查勞保繳款單)</t>
    <phoneticPr fontId="8" type="noConversion"/>
  </si>
  <si>
    <r>
      <t xml:space="preserve">    如為</t>
    </r>
    <r>
      <rPr>
        <b/>
        <sz val="14"/>
        <color rgb="FFC00000"/>
        <rFont val="微軟正黑體"/>
        <family val="2"/>
        <charset val="136"/>
      </rPr>
      <t>雇主或外籍勞工，就業保險欄位輸入0</t>
    </r>
    <r>
      <rPr>
        <sz val="14"/>
        <rFont val="微軟正黑體"/>
        <family val="2"/>
        <charset val="136"/>
      </rPr>
      <t>，如</t>
    </r>
    <r>
      <rPr>
        <b/>
        <sz val="14"/>
        <color rgb="FFC00000"/>
        <rFont val="微軟正黑體"/>
        <family val="2"/>
        <charset val="136"/>
      </rPr>
      <t>已領老年給付，勞保與就保欄位輸入0</t>
    </r>
    <phoneticPr fontId="5" type="noConversion"/>
  </si>
  <si>
    <t>投保天數</t>
    <phoneticPr fontId="5" type="noConversion"/>
  </si>
  <si>
    <r>
      <t>應</t>
    </r>
    <r>
      <rPr>
        <sz val="14"/>
        <color indexed="8"/>
        <rFont val="微軟正黑體"/>
        <family val="2"/>
        <charset val="136"/>
      </rPr>
      <t>投保金額</t>
    </r>
    <phoneticPr fontId="8" type="noConversion"/>
  </si>
  <si>
    <r>
      <t>勞保(</t>
    </r>
    <r>
      <rPr>
        <sz val="14"/>
        <color rgb="FFC00000"/>
        <rFont val="微軟正黑體"/>
        <family val="2"/>
        <charset val="136"/>
      </rPr>
      <t>不含就保</t>
    </r>
    <r>
      <rPr>
        <sz val="14"/>
        <color indexed="8"/>
        <rFont val="微軟正黑體"/>
        <family val="2"/>
        <charset val="136"/>
      </rPr>
      <t>)</t>
    </r>
    <phoneticPr fontId="8" type="noConversion"/>
  </si>
  <si>
    <r>
      <t>中華民國109</t>
    </r>
    <r>
      <rPr>
        <b/>
        <sz val="11"/>
        <color rgb="FF000000"/>
        <rFont val="標楷體"/>
        <family val="4"/>
        <charset val="136"/>
      </rPr>
      <t>年11月5日勞動部勞動福3字第1090136036B號令修</t>
    </r>
    <r>
      <rPr>
        <b/>
        <sz val="11"/>
        <color theme="1"/>
        <rFont val="標楷體"/>
        <family val="4"/>
        <charset val="136"/>
      </rPr>
      <t>正發布，自110年1月1日生效</t>
    </r>
  </si>
  <si>
    <t>https://www.bli.gov.tw/0102606.html</t>
    <phoneticPr fontId="5" type="noConversion"/>
  </si>
  <si>
    <t>保費計收原則</t>
    <phoneticPr fontId="5" type="noConversion"/>
  </si>
  <si>
    <t>健保下載網址</t>
    <phoneticPr fontId="5" type="noConversion"/>
  </si>
  <si>
    <t>勞保下載網址</t>
    <phoneticPr fontId="5" type="noConversion"/>
  </si>
  <si>
    <t>依全民健康保險法(下稱健保法)第30條第2項規定：「被保險人投保當月應繳納全月保險費，退保當月免繳納保險費。」之基本精神，訂定全民健康保險保險費計收作業要點，以及健保法第18條第2項規定:「前項眷屬之保險費，由被保險人繳納；超過三口者，以三口計」等相關計費原則說明如下：</t>
  </si>
  <si>
    <t>一、保險對象同月僅一單位有投保(轉入)紀錄，無退保(轉出)紀錄，以該單位計收被保險人全月保險費。</t>
  </si>
  <si>
    <t>二、保險對象全月在保，當月最末日轉出，由健保署核定為次月1日生效，以該單位計收被保險人全月保險費。</t>
  </si>
  <si>
    <t>三、保險對象同月僅一單位非於當月最末日有轉出紀錄，不以該單位計收被保險人全月保險費。保險對象轉出後，應改以其他適法身分投保，並請注意投(退)保日期之銜接，以該月最末日所屬之投保單位計收全月保險費。</t>
  </si>
  <si>
    <t>四、保險對象同一月份中有多次投保、轉出紀錄者，以當月最末日在保之投保單位計收保險對象全月保險費。惟當月辦理退保者(死亡、除籍、失蹤滿6個月等)，當月不計收保險費。</t>
  </si>
  <si>
    <t>五、超過三口眷屬依附於同一被保險人時，以三口眷屬計算全月保險費。</t>
  </si>
  <si>
    <t>勞工退休金月提繳分級表</t>
    <phoneticPr fontId="5" type="noConversion"/>
  </si>
  <si>
    <t>中華民國110年11月24日勞動部勞動福3字第1100136255號令修正發布，自111年1月1日生效</t>
  </si>
  <si>
    <t xml:space="preserve"> 級</t>
  </si>
  <si>
    <t>24,001元至25,250元</t>
  </si>
  <si>
    <t>25,250元</t>
  </si>
  <si>
    <t>25,251元至26,400元</t>
  </si>
  <si>
    <t xml:space="preserve">一、本表依勞工退休金條例第十四條第五項規定   </t>
  </si>
  <si>
    <t xml:space="preserve">    訂定之。</t>
  </si>
  <si>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111</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</si>
  <si>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</si>
  <si>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</si>
  <si>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</si>
  <si>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</si>
  <si>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</si>
  <si>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</si>
  <si>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</si>
  <si>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</si>
  <si>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</si>
  <si>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</si>
  <si>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</si>
  <si>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</si>
  <si>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</si>
  <si>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</si>
  <si>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</si>
  <si>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</si>
  <si>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 xml:space="preserve">      110.11製表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</si>
  <si>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t>
    </r>
    <r>
      <rPr>
        <sz val="18"/>
        <color indexed="12"/>
        <rFont val="Times New Roman"/>
        <family val="1"/>
      </rPr>
      <t>1</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</si>
  <si>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</si>
  <si>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r>
      <rPr>
        <sz val="9"/>
        <color indexed="12"/>
        <rFont val="標楷體"/>
        <family val="4"/>
        <charset val="136"/>
      </rPr>
      <t>1</t>
    </r>
    <r>
      <rPr>
        <sz val="9"/>
        <color indexed="12"/>
        <rFont val="標楷體"/>
        <family val="4"/>
        <charset val="136"/>
      </rPr>
      <t>10</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</si>
  <si>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https://www.nhi.gov.tw/Content_List.aspx?n=5581FA007B6177B7&amp;topn=5FE8C9FEAE863B46&amp;upn=BD91948631E3736A</t>
    <phoneticPr fontId="5" type="noConversion"/>
  </si>
  <si>
    <t>https://www.bli.gov.tw/0012959.html</t>
    <phoneticPr fontId="5" type="noConversion"/>
  </si>
  <si>
    <t>勞退下載網址</t>
    <phoneticPr fontId="5" type="noConversion"/>
  </si>
  <si>
    <t>工會</t>
    <phoneticPr fontId="5" type="noConversion"/>
  </si>
  <si>
    <t>111年1月1日起實施</t>
    <phoneticPr fontId="8" type="noConversion"/>
  </si>
  <si>
    <r>
      <t>註:1.自111年1月1日起配合基本工資調整，第一級調整為25,250元</t>
    </r>
    <r>
      <rPr>
        <b/>
        <sz val="12"/>
        <color rgb="FF0000CC"/>
        <rFont val="新細明體"/>
        <family val="1"/>
        <charset val="136"/>
      </rPr>
      <t>。</t>
    </r>
    <phoneticPr fontId="8" type="noConversion"/>
  </si>
  <si>
    <t>註:1.自111年1月1日起，配合基本工資調整，修正投保金額分級表級數。</t>
    <phoneticPr fontId="11"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</si>
  <si>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於健保法第10條第1項第1款第2目被保險人之平均投保金額(目前為34,800元)及其所屬員工申報之最高投保金額。但未
      僱用有酬人員幫同工作之本款專門職業及技術人員自行執業者，其自行舉證申報之投保金額，最低以投保金額分級表第
      6級(111年1月1日起為31,800元)為限。
</t>
    <phoneticPr fontId="11" type="noConversion"/>
  </si>
  <si>
    <t>勞保、就保個人保險費試算</t>
  </si>
  <si>
    <t>https://www.bli.gov.tw/0014162.html</t>
    <phoneticPr fontId="5" type="noConversion"/>
  </si>
  <si>
    <t>非全月加保或月中變更加保身分保險費計算說明</t>
    <phoneticPr fontId="8" type="noConversion"/>
  </si>
  <si>
    <t>一、如何計算「非全月加、退保之被保險人保費」(不論大小月，均以30日計算)</t>
    <phoneticPr fontId="8" type="noConversion"/>
  </si>
  <si>
    <t>(一)當月加保者，自加保日起計收至當月底止</t>
    <phoneticPr fontId="8" type="noConversion"/>
  </si>
  <si>
    <t xml:space="preserve">    例1：1月15日加保，保險費計收16日</t>
    <phoneticPr fontId="8" type="noConversion"/>
  </si>
  <si>
    <t xml:space="preserve">          1月30日加保或1月31日加保，保險費均計收1日</t>
    <phoneticPr fontId="8" type="noConversion"/>
  </si>
  <si>
    <t xml:space="preserve">    例2：2月8日加保，保險費計收23日</t>
    <phoneticPr fontId="8" type="noConversion"/>
  </si>
  <si>
    <t xml:space="preserve">          3月28日加保，保險費計收3日</t>
    <phoneticPr fontId="8" type="noConversion"/>
  </si>
  <si>
    <t>(二)當月退保者，自當月1日起計收至退保當日或當月底止</t>
    <phoneticPr fontId="8" type="noConversion"/>
  </si>
  <si>
    <t xml:space="preserve">    例1：1月15日退保，保險費計收15日</t>
    <phoneticPr fontId="8" type="noConversion"/>
  </si>
  <si>
    <t xml:space="preserve">          1月30日退保或1月31日退保，保險費計收30日</t>
    <phoneticPr fontId="8" type="noConversion"/>
  </si>
  <si>
    <t xml:space="preserve">    例2：2月8日退保，保險費計收8日</t>
    <phoneticPr fontId="8" type="noConversion"/>
  </si>
  <si>
    <t xml:space="preserve">          2月28日退保，保險費計收28日</t>
    <phoneticPr fontId="8" type="noConversion"/>
  </si>
  <si>
    <t>(三)同月份加、退保者，自加保當日起計收至退保當日或當月底止</t>
    <phoneticPr fontId="8" type="noConversion"/>
  </si>
  <si>
    <t xml:space="preserve">    例1：1月5日加保，1月20日退保，保險費計收16日</t>
    <phoneticPr fontId="8" type="noConversion"/>
  </si>
  <si>
    <t xml:space="preserve">          1月20日加保，1月31日退保，保險費計收11日</t>
    <phoneticPr fontId="8" type="noConversion"/>
  </si>
  <si>
    <t xml:space="preserve">    例2：2月3日加保，2月18日退保，保險費計收16日</t>
    <phoneticPr fontId="8" type="noConversion"/>
  </si>
  <si>
    <t xml:space="preserve">          2月18日加保，2月28日退保，保險費計收11日</t>
    <phoneticPr fontId="8" type="noConversion"/>
  </si>
  <si>
    <t xml:space="preserve">    例3：1月30日加保，1月31日退保，保險費計收1日</t>
    <phoneticPr fontId="8" type="noConversion"/>
  </si>
  <si>
    <t>(四)同月份異動頻繁</t>
    <phoneticPr fontId="8" type="noConversion"/>
  </si>
  <si>
    <r>
      <t>異動頻繁者，先依每一組加、退保資料分個人及單位分項計算應計之勞保普通事故保費、勞保職災事故保費、就保保費（均採</t>
    </r>
    <r>
      <rPr>
        <u/>
        <sz val="12"/>
        <color indexed="30"/>
        <rFont val="華康隸書體W5"/>
        <family val="3"/>
        <charset val="136"/>
      </rPr>
      <t>小數點第5位無條件捨去</t>
    </r>
    <r>
      <rPr>
        <sz val="12"/>
        <rFont val="華康隸書體W5"/>
        <family val="3"/>
        <charset val="136"/>
      </rPr>
      <t>），再合計各分項保費應繳金額（以元為單位，角以下四捨五入取整數。小於1元者均以1元計算）後。最後再分別合計個人及單位應繳保費金額。</t>
    </r>
    <phoneticPr fontId="8" type="noConversion"/>
  </si>
  <si>
    <t>例1：有一定雇主員工，每一加、退保期間之投保薪資相同，加保共6天</t>
    <phoneticPr fontId="8" type="noConversion"/>
  </si>
  <si>
    <t>日期</t>
    <phoneticPr fontId="8" type="noConversion"/>
  </si>
  <si>
    <t>異動</t>
    <phoneticPr fontId="8" type="noConversion"/>
  </si>
  <si>
    <t>投保薪資</t>
    <phoneticPr fontId="8" type="noConversion"/>
  </si>
  <si>
    <t>個人保費</t>
    <phoneticPr fontId="8" type="noConversion"/>
  </si>
  <si>
    <t>單位保費</t>
    <phoneticPr fontId="8" type="noConversion"/>
  </si>
  <si>
    <t>勞保普通事故</t>
    <phoneticPr fontId="8" type="noConversion"/>
  </si>
  <si>
    <t>勞保職災事故</t>
    <phoneticPr fontId="8" type="noConversion"/>
  </si>
  <si>
    <t>王二</t>
    <phoneticPr fontId="8" type="noConversion"/>
  </si>
  <si>
    <t>加保</t>
    <phoneticPr fontId="8" type="noConversion"/>
  </si>
  <si>
    <t>退保</t>
    <phoneticPr fontId="8" type="noConversion"/>
  </si>
  <si>
    <t>合計</t>
    <phoneticPr fontId="8" type="noConversion"/>
  </si>
  <si>
    <t>(取至小數第4位)</t>
  </si>
  <si>
    <t>應繳</t>
    <phoneticPr fontId="8" type="noConversion"/>
  </si>
  <si>
    <t>（以元為單位，角以下四捨五入取整數）</t>
    <phoneticPr fontId="8" type="noConversion"/>
  </si>
  <si>
    <t>個人應繳</t>
    <phoneticPr fontId="8" type="noConversion"/>
  </si>
  <si>
    <t>單位應繳</t>
    <phoneticPr fontId="8" type="noConversion"/>
  </si>
  <si>
    <r>
      <rPr>
        <sz val="12"/>
        <color indexed="10"/>
        <rFont val="華康楷書體W5"/>
        <family val="1"/>
        <charset val="136"/>
      </rPr>
      <t>註：</t>
    </r>
    <r>
      <rPr>
        <sz val="12"/>
        <color indexed="17"/>
        <rFont val="華康楷書體W5"/>
        <family val="1"/>
        <charset val="136"/>
      </rPr>
      <t>單位之職業災害保險費率，係依職業災害保險適用行業別及費率表辦理以下保險費計算案例之職業災害保險費率為舉例說明。</t>
    </r>
    <phoneticPr fontId="8" type="noConversion"/>
  </si>
  <si>
    <t>例2：有一定雇主員工，每一加、退保期間之投保薪資相同，加保共7天</t>
    <phoneticPr fontId="8" type="noConversion"/>
  </si>
  <si>
    <t>王三君</t>
    <phoneticPr fontId="8" type="noConversion"/>
  </si>
  <si>
    <t>例3：有一定雇主員工，其加、退保期間之投保薪資不同，加保共5天</t>
    <phoneticPr fontId="8" type="noConversion"/>
  </si>
  <si>
    <t>勞保普通事故</t>
  </si>
  <si>
    <t>就保</t>
  </si>
  <si>
    <t>勞保職災事故</t>
  </si>
  <si>
    <t>周五郎</t>
    <phoneticPr fontId="8" type="noConversion"/>
  </si>
  <si>
    <t>例4：有一定雇主員工，當月加、退保2次，但投保薪資不同，加保共30天</t>
    <phoneticPr fontId="8" type="noConversion"/>
  </si>
  <si>
    <t>簡美美</t>
    <phoneticPr fontId="8" type="noConversion"/>
  </si>
  <si>
    <r>
      <rPr>
        <sz val="12"/>
        <color indexed="10"/>
        <rFont val="華康隸書體W5"/>
        <family val="3"/>
        <charset val="136"/>
      </rPr>
      <t>註：</t>
    </r>
    <r>
      <rPr>
        <sz val="12"/>
        <color indexed="17"/>
        <rFont val="華康隸書體W5"/>
        <family val="3"/>
        <charset val="136"/>
      </rPr>
      <t xml:space="preserve">當月加、退保2次（含）以上，且投保薪資不同者，如使用網頁「個人保險費試算」試算保費，因該系統無法同時以2種投保薪資計算，須分別試算，但因四捨五入時點關係，合計後應繳金額，應依上述計算方式所得金額為準。          </t>
    </r>
    <phoneticPr fontId="8" type="noConversion"/>
  </si>
  <si>
    <t>(五)、已領老年給付僅參加職業災害保險者（有一定雇主單位）</t>
    <phoneticPr fontId="8" type="noConversion"/>
  </si>
  <si>
    <t>例1：被保險人僅參加職業災害保險共4天</t>
    <phoneticPr fontId="8" type="noConversion"/>
  </si>
  <si>
    <t>李四</t>
    <phoneticPr fontId="8" type="noConversion"/>
  </si>
  <si>
    <t>例2：被保險人僅參加職災保險共1天</t>
    <phoneticPr fontId="8" type="noConversion"/>
  </si>
  <si>
    <t>張三</t>
    <phoneticPr fontId="8" type="noConversion"/>
  </si>
  <si>
    <t>（職災保費總計小於1元以1元計收）</t>
    <phoneticPr fontId="8" type="noConversion"/>
  </si>
  <si>
    <t>二、如何計算「月中變更加保身分之被保險人保費」</t>
    <phoneticPr fontId="8" type="noConversion"/>
  </si>
  <si>
    <t xml:space="preserve">（一）適用就業保險變更為不適用就業保險（如年滿65歲、有一定雇主員工變更為負責人及本國籍變更為外國籍等)      </t>
    <phoneticPr fontId="8" type="noConversion"/>
  </si>
  <si>
    <t>例1：有一定雇主員工，自110/5/15滿 65歲，或有一定雇主員工，自110/5/15變更為負責人，或本國籍員工，自110/5/15變更為外國籍，自即日起不是就業保險對象，投保薪資30300元。（假設該單位之職業災害保險費率為0.10%）</t>
  </si>
  <si>
    <t xml:space="preserve">      </t>
    <phoneticPr fontId="8" type="noConversion"/>
  </si>
  <si>
    <t>計算過程</t>
  </si>
  <si>
    <t>以元為單位，角以下四捨五入</t>
    <phoneticPr fontId="8" type="noConversion"/>
  </si>
  <si>
    <t>個人</t>
    <phoneticPr fontId="8" type="noConversion"/>
  </si>
  <si>
    <t xml:space="preserve">勞保保費=30300 *10.5% * 20 % = </t>
  </si>
  <si>
    <r>
      <t>就保保費=30300 * 1% *</t>
    </r>
    <r>
      <rPr>
        <sz val="12"/>
        <color indexed="10"/>
        <rFont val="新細明體"/>
        <family val="1"/>
        <charset val="136"/>
      </rPr>
      <t xml:space="preserve"> 20%</t>
    </r>
    <r>
      <rPr>
        <sz val="12"/>
        <color theme="1"/>
        <rFont val="新細明體"/>
        <family val="2"/>
        <charset val="136"/>
        <scheme val="minor"/>
      </rPr>
      <t xml:space="preserve"> ÷30*14天=</t>
    </r>
    <phoneticPr fontId="8" type="noConversion"/>
  </si>
  <si>
    <t>勞保保費=30300 *10.5% * 70 % =</t>
  </si>
  <si>
    <r>
      <t>就保保費=30300*1%*</t>
    </r>
    <r>
      <rPr>
        <sz val="12"/>
        <color indexed="12"/>
        <rFont val="新細明體"/>
        <family val="1"/>
        <charset val="136"/>
      </rPr>
      <t>70%</t>
    </r>
    <r>
      <rPr>
        <sz val="12"/>
        <color theme="1"/>
        <rFont val="新細明體"/>
        <family val="2"/>
        <charset val="136"/>
        <scheme val="minor"/>
      </rPr>
      <t xml:space="preserve"> ÷30*14天</t>
    </r>
    <phoneticPr fontId="8" type="noConversion"/>
  </si>
  <si>
    <t>職災保費=30300 *0.10%=</t>
    <phoneticPr fontId="8" type="noConversion"/>
  </si>
  <si>
    <r>
      <rPr>
        <sz val="12"/>
        <color indexed="10"/>
        <rFont val="華康隸書體W5"/>
        <family val="3"/>
        <charset val="136"/>
      </rPr>
      <t>註：</t>
    </r>
    <r>
      <rPr>
        <sz val="12"/>
        <color indexed="17"/>
        <rFont val="華康隸書體W5"/>
        <family val="3"/>
        <charset val="136"/>
      </rPr>
      <t>被保險人月中變更為不適用就業保險身分，如使用網頁「個人保險費試算」試算保險費，請分別點選「有一定雇主員工不參加就業保險」試算30天勞保保費，另點選「僅參加就業保險人員」試算14天就保保費。</t>
    </r>
    <phoneticPr fontId="8" type="noConversion"/>
  </si>
  <si>
    <t xml:space="preserve">（二）不適用就業保險變更為適用就業保險（如年滿15歲、負責人變更為有一定雇主員工及外國籍變更為本國籍等)  </t>
    <phoneticPr fontId="8" type="noConversion"/>
  </si>
  <si>
    <t>例2：有一定雇主員工自110/4/20滿15歲，或負責人自110/4/20變更為有一定雇主員工，或外國籍員工，自110/4/20變更為本國籍，自即日起是就業保險對象，投保薪資30300元。（假設該單位之職業災害保險費率為0.10%）</t>
  </si>
  <si>
    <t xml:space="preserve">   </t>
    <phoneticPr fontId="8" type="noConversion"/>
  </si>
  <si>
    <t>計算過程</t>
    <phoneticPr fontId="8" type="noConversion"/>
  </si>
  <si>
    <t>勞保保費=30300*10.5% *20 % =</t>
  </si>
  <si>
    <r>
      <t>就保保費=30300*1%*</t>
    </r>
    <r>
      <rPr>
        <sz val="12"/>
        <color indexed="10"/>
        <rFont val="新細明體"/>
        <family val="1"/>
        <charset val="136"/>
      </rPr>
      <t>20</t>
    </r>
    <r>
      <rPr>
        <sz val="12"/>
        <color theme="1"/>
        <rFont val="新細明體"/>
        <family val="2"/>
        <charset val="136"/>
        <scheme val="minor"/>
      </rPr>
      <t>%÷30*11天 =</t>
    </r>
    <phoneticPr fontId="8" type="noConversion"/>
  </si>
  <si>
    <t>勞保保費=30300*10.5%*70%=</t>
  </si>
  <si>
    <r>
      <t>就保保費=30300*1%*</t>
    </r>
    <r>
      <rPr>
        <sz val="12"/>
        <color indexed="12"/>
        <rFont val="新細明體"/>
        <family val="1"/>
        <charset val="136"/>
      </rPr>
      <t>70</t>
    </r>
    <r>
      <rPr>
        <sz val="12"/>
        <color theme="1"/>
        <rFont val="新細明體"/>
        <family val="2"/>
        <charset val="136"/>
        <scheme val="minor"/>
      </rPr>
      <t>% ÷ 30*11天 =</t>
    </r>
    <phoneticPr fontId="8" type="noConversion"/>
  </si>
  <si>
    <t>職災保費=30300*0.10%=</t>
    <phoneticPr fontId="8" type="noConversion"/>
  </si>
  <si>
    <r>
      <rPr>
        <sz val="12"/>
        <color indexed="10"/>
        <rFont val="華康隸書體W5"/>
        <family val="3"/>
        <charset val="136"/>
      </rPr>
      <t>註：</t>
    </r>
    <r>
      <rPr>
        <sz val="12"/>
        <color indexed="17"/>
        <rFont val="華康隸書體W5"/>
        <family val="3"/>
        <charset val="136"/>
      </rPr>
      <t>被保險人月中變更為適用就業保險身分，如使用網頁「個人保險費試算」試算保險費，請分別點選「有一定雇主員工不參加就業保險」試算30天勞保保費，另點選「僅參加就業保險人員」試算11天就保保費。</t>
    </r>
    <phoneticPr fontId="8" type="noConversion"/>
  </si>
  <si>
    <t>費</t>
    <phoneticPr fontId="8" type="noConversion"/>
  </si>
  <si>
    <t>三、如何計算依規定可追溯退保者之應退還之保費</t>
    <phoneticPr fontId="8" type="noConversion"/>
  </si>
  <si>
    <t>以「原計」－「應計」計算，非直接計算追溯退保之天數</t>
    <phoneticPr fontId="8" type="noConversion"/>
  </si>
  <si>
    <t>例：有一定雇主員工，投保薪資 28,800元，110/3/30退保，追溯至110/3/28退保（假設該單位之職業災害保險費率為0.10%）。計算前開追溯3/29至3/30之2天保費。</t>
  </si>
  <si>
    <r>
      <rPr>
        <b/>
        <sz val="12"/>
        <rFont val="新細明體"/>
        <family val="1"/>
        <charset val="136"/>
      </rPr>
      <t>原計</t>
    </r>
    <r>
      <rPr>
        <sz val="12"/>
        <color theme="1"/>
        <rFont val="新細明體"/>
        <family val="2"/>
        <charset val="136"/>
        <scheme val="minor"/>
      </rPr>
      <t>─計算過程</t>
    </r>
    <phoneticPr fontId="8" type="noConversion"/>
  </si>
  <si>
    <t>勞保保費=28800*10.5%*20%＝</t>
  </si>
  <si>
    <r>
      <t>就保保費=28800*1%*</t>
    </r>
    <r>
      <rPr>
        <sz val="12"/>
        <color indexed="10"/>
        <rFont val="新細明體"/>
        <family val="1"/>
        <charset val="136"/>
      </rPr>
      <t>20</t>
    </r>
    <r>
      <rPr>
        <sz val="12"/>
        <color theme="1"/>
        <rFont val="新細明體"/>
        <family val="2"/>
        <charset val="136"/>
        <scheme val="minor"/>
      </rPr>
      <t>%=</t>
    </r>
    <phoneticPr fontId="8" type="noConversion"/>
  </si>
  <si>
    <t>勞保保費=28800* 10.5% *70%=</t>
  </si>
  <si>
    <r>
      <t>就保保費=28800* 1% *</t>
    </r>
    <r>
      <rPr>
        <sz val="12"/>
        <color indexed="12"/>
        <rFont val="新細明體"/>
        <family val="1"/>
        <charset val="136"/>
      </rPr>
      <t>70</t>
    </r>
    <r>
      <rPr>
        <sz val="12"/>
        <color theme="1"/>
        <rFont val="新細明體"/>
        <family val="2"/>
        <charset val="136"/>
        <scheme val="minor"/>
      </rPr>
      <t>%=</t>
    </r>
    <phoneticPr fontId="8" type="noConversion"/>
  </si>
  <si>
    <t>職災保費=28800 *0.10%</t>
    <phoneticPr fontId="8" type="noConversion"/>
  </si>
  <si>
    <r>
      <rPr>
        <b/>
        <sz val="12"/>
        <rFont val="新細明體"/>
        <family val="1"/>
        <charset val="136"/>
      </rPr>
      <t>應計</t>
    </r>
    <r>
      <rPr>
        <sz val="12"/>
        <color theme="1"/>
        <rFont val="新細明體"/>
        <family val="2"/>
        <charset val="136"/>
        <scheme val="minor"/>
      </rPr>
      <t>─計算過程</t>
    </r>
    <phoneticPr fontId="8" type="noConversion"/>
  </si>
  <si>
    <t>勞保保費=28800*10.5%*20% ÷ 30*28天 =</t>
  </si>
  <si>
    <r>
      <t>就保保費=28800*1%*</t>
    </r>
    <r>
      <rPr>
        <sz val="12"/>
        <color indexed="10"/>
        <rFont val="新細明體"/>
        <family val="1"/>
        <charset val="136"/>
      </rPr>
      <t>20</t>
    </r>
    <r>
      <rPr>
        <sz val="12"/>
        <color theme="1"/>
        <rFont val="新細明體"/>
        <family val="2"/>
        <charset val="136"/>
        <scheme val="minor"/>
      </rPr>
      <t>%÷30*28天 =</t>
    </r>
    <phoneticPr fontId="8" type="noConversion"/>
  </si>
  <si>
    <t>勞保保費=28800 *10.5%*70%÷30*28天=</t>
  </si>
  <si>
    <t>就保保費=28800 *1%*70% ÷ 30*28天 =</t>
    <phoneticPr fontId="8" type="noConversion"/>
  </si>
  <si>
    <t>職災保費=28800 * 0.10% ÷ 30*28天 =</t>
    <phoneticPr fontId="8" type="noConversion"/>
  </si>
  <si>
    <t>溢計</t>
    <phoneticPr fontId="8" type="noConversion"/>
  </si>
  <si>
    <t>111年7月1日起實施</t>
    <phoneticPr fontId="8" type="noConversion"/>
  </si>
  <si>
    <t>註:1.自111年7月1日起，投保金額最高一級調整為219,500元。</t>
    <phoneticPr fontId="11" type="noConversion"/>
  </si>
  <si>
    <t xml:space="preserve">    2.自111年1月1日起，配合基本工資調整，修正投保金額分級表級數。</t>
    <phoneticPr fontId="11" type="noConversion"/>
  </si>
  <si>
    <t xml:space="preserve">    3.自110年1月1日起，調整費率為5.17%。</t>
    <phoneticPr fontId="8" type="noConversion"/>
  </si>
  <si>
    <t xml:space="preserve">    4.僱用被保險人數5人以上之事業單位負責人或會計師、律師、建築師、醫師、牙醫師、中醫師自行執業者除自行舉證申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5.僱用被保險人數未滿5人之事業單位負責人、前項以外之專門職業及技術人員自行執業者或屬於第一類被保險人之自營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於健保法第10條第1項第1款第2目被保險人之平均投保金額(目前為34,800元)及其所屬員工申報之最高投保金額。但未
      僱用有酬人員幫同工作之本款專門職業及技術人員自行執業者，其自行舉證申報之投保金額，最低以投保金額分級表第
      6級(111年1月1日起為31,800元)為限。
</t>
    <phoneticPr fontId="11" type="noConversion"/>
  </si>
  <si>
    <t>6.健保最高投保金額提高至219500元(111.7.1起)</t>
    <phoneticPr fontId="5" type="noConversion"/>
  </si>
  <si>
    <r>
      <t>﹝雇主、</t>
    </r>
    <r>
      <rPr>
        <b/>
        <sz val="12"/>
        <color rgb="FFC00000"/>
        <rFont val="新細明體"/>
        <family val="1"/>
        <charset val="136"/>
      </rPr>
      <t>自營業主</t>
    </r>
    <r>
      <rPr>
        <sz val="12"/>
        <rFont val="新細明體"/>
        <family val="1"/>
        <charset val="136"/>
        <scheme val="minor"/>
      </rPr>
      <t>、專門職業及技術人員自行執業者適用﹞</t>
    </r>
  </si>
  <si>
    <t>全民健康保險保險費負擔金額表(四)</t>
    <phoneticPr fontId="8" type="noConversion"/>
  </si>
  <si>
    <t>﹝職業工會會員適用﹞</t>
    <phoneticPr fontId="11" type="noConversion"/>
  </si>
  <si>
    <t>被保險人及眷屬負擔金額﹝負擔比率60%﹞</t>
  </si>
  <si>
    <t>本人+
１眷口</t>
    <phoneticPr fontId="8" type="noConversion"/>
  </si>
  <si>
    <t>本人+
２眷口</t>
    <phoneticPr fontId="8" type="noConversion"/>
  </si>
  <si>
    <t>本人+
３眷口</t>
    <phoneticPr fontId="8" type="noConversion"/>
  </si>
  <si>
    <t>中央健康保險署製表</t>
    <phoneticPr fontId="8" type="noConversion"/>
  </si>
  <si>
    <t xml:space="preserve">    2.自111年1月1日起配合基本工資調整，第一級調整為25,250元。</t>
    <phoneticPr fontId="11" type="noConversion"/>
  </si>
  <si>
    <t xml:space="preserve">    3.自110年1月1日起費率調整為5.17%。</t>
    <phoneticPr fontId="11" type="noConversion"/>
  </si>
  <si>
    <t xml:space="preserve">    4.自101年7月1日起第2類被保險人及眷屬之保險費由中央政府負擔40%。</t>
    <phoneticPr fontId="11" type="noConversion"/>
  </si>
  <si>
    <t xml:space="preserve">
       </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</si>
  <si>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112</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</si>
  <si>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※本表不含勞工職業災害保險費，職業災害保險費率依投保單位行業別而有不同，請按繳款單所列職業災害保險費率自行計算，並請依規定職業災害保險費全部由投保單位負擔。單位：新台幣元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</si>
  <si>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</si>
  <si>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</si>
  <si>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</si>
  <si>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</si>
  <si>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</si>
  <si>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</si>
  <si>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</si>
  <si>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</si>
  <si>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</si>
  <si>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</si>
  <si>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</si>
  <si>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</si>
  <si>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</si>
  <si>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</si>
  <si>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 xml:space="preserve">      111.11製表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</si>
  <si>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t>
    </r>
    <r>
      <rPr>
        <sz val="18"/>
        <color indexed="12"/>
        <rFont val="Times New Roman"/>
        <family val="1"/>
      </rPr>
      <t>2</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</si>
  <si>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※本表不含勞工職業災害保險費，職業災害保險費率依投保單位行業別而有不同，請按繳款單所列職業災害保險費率自行計算，並請依規定職業災害保險費全部由投保單位負擔。   單位：新台幣元</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</si>
  <si>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</si>
  <si>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</si>
  <si>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</si>
  <si>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</si>
  <si>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</si>
  <si>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</si>
  <si>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</si>
  <si>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</si>
  <si>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</si>
  <si>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</si>
  <si>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</si>
  <si>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</si>
  <si>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r>
      <rPr>
        <sz val="9"/>
        <color indexed="12"/>
        <rFont val="標楷體"/>
        <family val="4"/>
        <charset val="136"/>
      </rPr>
      <t>1</t>
    </r>
    <r>
      <rPr>
        <sz val="9"/>
        <color indexed="12"/>
        <rFont val="標楷體"/>
        <family val="4"/>
        <charset val="136"/>
      </rPr>
      <t>11</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</si>
  <si>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112年1月1日起實施</t>
    <phoneticPr fontId="8" type="noConversion"/>
  </si>
  <si>
    <t>註:1.自112年1月1日起配合基本工資調整，第一級調整為26,400元。</t>
    <phoneticPr fontId="8" type="noConversion"/>
  </si>
  <si>
    <t xml:space="preserve">    2.自112年1月1日起調整平均眷口數為0.57人，投保單位負擔金額含本人
       及平均眷屬人數0.57人,合計1.57人。</t>
    <phoneticPr fontId="8" type="noConversion"/>
  </si>
  <si>
    <t xml:space="preserve">    3.自111年7月1日起，投保金額最高一級調整為219,500元。</t>
    <phoneticPr fontId="8" type="noConversion"/>
  </si>
  <si>
    <t xml:space="preserve">    4.自110年1月1日起費率調整為5.17%。</t>
    <phoneticPr fontId="8" type="noConversion"/>
  </si>
  <si>
    <t>註:1.自112年1月1日起，配合基本工資調整，修正投保金額分級表級數。</t>
    <phoneticPr fontId="11" type="noConversion"/>
  </si>
  <si>
    <t xml:space="preserve">    2.自111年7月1日起，投保金額最高一級調整為219,500元。</t>
    <phoneticPr fontId="11" type="noConversion"/>
  </si>
  <si>
    <r>
      <t xml:space="preserve">    4.僱用被保險人數5人以上之事業單位負責人或會計師、律師、建築師、醫師、牙醫師、中醫師自行執業者除自行舉證申
      報其投保金額者外，</t>
    </r>
    <r>
      <rPr>
        <b/>
        <sz val="9"/>
        <color rgb="FFC00000"/>
        <rFont val="新細明體"/>
        <family val="1"/>
        <charset val="136"/>
        <scheme val="minor"/>
      </rPr>
      <t>應按投保金額分級表最高一級申報。自行舉證申報之投保金額</t>
    </r>
    <r>
      <rPr>
        <b/>
        <sz val="9"/>
        <color rgb="FF0000CC"/>
        <rFont val="新細明體"/>
        <family val="1"/>
        <charset val="136"/>
        <scheme val="minor"/>
      </rPr>
      <t>，</t>
    </r>
    <r>
      <rPr>
        <b/>
        <sz val="9"/>
        <color rgb="FFC00000"/>
        <rFont val="新細明體"/>
        <family val="1"/>
        <charset val="136"/>
        <scheme val="minor"/>
      </rPr>
      <t>最低不得低於勞工保險投保薪資
      分級表最高一級(105年5月1日起為45,800元)及其所屬員工申報之最高投保金額</t>
    </r>
    <r>
      <rPr>
        <b/>
        <sz val="9"/>
        <color rgb="FF0000CC"/>
        <rFont val="新細明體"/>
        <family val="1"/>
        <charset val="136"/>
        <scheme val="minor"/>
      </rPr>
      <t>。
   5.僱用被保險人數</t>
    </r>
    <r>
      <rPr>
        <b/>
        <sz val="9"/>
        <color rgb="FFC00000"/>
        <rFont val="新細明體"/>
        <family val="1"/>
        <charset val="136"/>
        <scheme val="minor"/>
      </rPr>
      <t>未滿5人</t>
    </r>
    <r>
      <rPr>
        <b/>
        <sz val="9"/>
        <color rgb="FF0000CC"/>
        <rFont val="新細明體"/>
        <family val="1"/>
        <charset val="136"/>
        <scheme val="minor"/>
      </rPr>
      <t>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t>
    </r>
    <r>
      <rPr>
        <b/>
        <sz val="9"/>
        <color rgb="FFC00000"/>
        <rFont val="新細明體"/>
        <family val="1"/>
        <charset val="136"/>
        <scheme val="minor"/>
      </rPr>
      <t>平均投保金額(112年1月1日起為36,300元)</t>
    </r>
    <r>
      <rPr>
        <b/>
        <sz val="9"/>
        <color rgb="FF0000CC"/>
        <rFont val="新細明體"/>
        <family val="1"/>
        <charset val="136"/>
        <scheme val="minor"/>
      </rPr>
      <t>及其</t>
    </r>
    <r>
      <rPr>
        <b/>
        <sz val="9"/>
        <color rgb="FFC00000"/>
        <rFont val="新細明體"/>
        <family val="1"/>
        <charset val="136"/>
        <scheme val="minor"/>
      </rPr>
      <t>所屬員工申報之最高投保金額</t>
    </r>
    <r>
      <rPr>
        <b/>
        <sz val="9"/>
        <color rgb="FF0000CC"/>
        <rFont val="新細明體"/>
        <family val="1"/>
        <charset val="136"/>
        <scheme val="minor"/>
      </rPr>
      <t>。
   6.但</t>
    </r>
    <r>
      <rPr>
        <b/>
        <sz val="9"/>
        <color rgb="FFC00000"/>
        <rFont val="新細明體"/>
        <family val="1"/>
        <charset val="136"/>
        <scheme val="minor"/>
      </rPr>
      <t>未僱用有酬人員</t>
    </r>
    <r>
      <rPr>
        <b/>
        <sz val="9"/>
        <color rgb="FF0000CC"/>
        <rFont val="新細明體"/>
        <family val="1"/>
        <charset val="136"/>
        <scheme val="minor"/>
      </rPr>
      <t>幫同工作之前項第4點以外之專門職業及技術人員自行執業者,其自行舉證申報之投保金額</t>
    </r>
    <r>
      <rPr>
        <b/>
        <sz val="9"/>
        <color rgb="FF0000CC"/>
        <rFont val="微軟正黑體"/>
        <family val="2"/>
        <charset val="136"/>
      </rPr>
      <t>，</t>
    </r>
    <r>
      <rPr>
        <b/>
        <sz val="9"/>
        <color rgb="FF0000CC"/>
        <rFont val="新細明體"/>
        <family val="1"/>
        <charset val="136"/>
      </rPr>
      <t>最低以</t>
    </r>
    <r>
      <rPr>
        <b/>
        <sz val="9"/>
        <color rgb="FF0000CC"/>
        <rFont val="新細明體"/>
        <family val="1"/>
        <charset val="136"/>
        <scheme val="minor"/>
      </rPr>
      <t xml:space="preserve">
      投保金額分級表第6級(</t>
    </r>
    <r>
      <rPr>
        <b/>
        <sz val="9"/>
        <color rgb="FFC00000"/>
        <rFont val="新細明體"/>
        <family val="1"/>
        <charset val="136"/>
        <scheme val="minor"/>
      </rPr>
      <t>112年1月1日起為33,300元</t>
    </r>
    <r>
      <rPr>
        <b/>
        <sz val="9"/>
        <color rgb="FF0000CC"/>
        <rFont val="新細明體"/>
        <family val="1"/>
        <charset val="136"/>
        <scheme val="minor"/>
      </rPr>
      <t xml:space="preserve">)為限。
</t>
    </r>
    <phoneticPr fontId="11" type="noConversion"/>
  </si>
  <si>
    <t>修正日期</t>
    <phoneticPr fontId="8" type="noConversion"/>
  </si>
  <si>
    <t>項目</t>
    <phoneticPr fontId="8" type="noConversion"/>
  </si>
  <si>
    <t>金額或內容</t>
    <phoneticPr fontId="8" type="noConversion"/>
  </si>
  <si>
    <t>列數</t>
    <phoneticPr fontId="8" type="noConversion"/>
  </si>
  <si>
    <t>年度</t>
  </si>
  <si>
    <t>一般費率</t>
  </si>
  <si>
    <t>補充保費</t>
  </si>
  <si>
    <t>眷口數</t>
  </si>
  <si>
    <t>年度</t>
    <phoneticPr fontId="8" type="noConversion"/>
  </si>
  <si>
    <t>勞保費率</t>
    <phoneticPr fontId="8" type="noConversion"/>
  </si>
  <si>
    <t>就保費率</t>
    <phoneticPr fontId="8" type="noConversion"/>
  </si>
  <si>
    <t>小計</t>
    <phoneticPr fontId="8" type="noConversion"/>
  </si>
  <si>
    <t>職災保險第一級</t>
    <phoneticPr fontId="8" type="noConversion"/>
  </si>
  <si>
    <t>職災保險最後一級</t>
    <phoneticPr fontId="8" type="noConversion"/>
  </si>
  <si>
    <t>健保第一級</t>
  </si>
  <si>
    <t>健保最後一級</t>
  </si>
  <si>
    <t>勞保第一級</t>
  </si>
  <si>
    <t>勞保最後一級</t>
  </si>
  <si>
    <t>退休第一級</t>
  </si>
  <si>
    <t>退休最後一級</t>
  </si>
  <si>
    <t>健保最低薪資</t>
    <phoneticPr fontId="8" type="noConversion"/>
  </si>
  <si>
    <t>健保眷口數</t>
  </si>
  <si>
    <t>年度</t>
    <phoneticPr fontId="5" type="noConversion"/>
  </si>
  <si>
    <t>1.健保_本人及平均眷屬人數</t>
    <phoneticPr fontId="5" type="noConversion"/>
  </si>
  <si>
    <t>(負責人未計算眷口數)</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</si>
</sst>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176" formatCode="_(* #,##0_);_(* \(#,##0\);_(* &quot;-&quot;_);_(@_)"/>
    <numFmt numFmtId="177" formatCode="#,##0_ "/>
    <numFmt numFmtId="178" formatCode="0.0%"/>
    <numFmt numFmtId="180" formatCode="0.0000_ "/>
    <numFmt numFmtId="181" formatCode="#,##0.0000_ "/>
    <numFmt numFmtId="182" formatCode="0_ "/>
    <numFmt numFmtId="183" formatCode="&quot;合計&quot;0&quot;元&quot;"/>
    <numFmt numFmtId="184" formatCode="0_);[Red]\(0\)"/>
    <numFmt numFmtId="185" formatCode="0.0000"/>
    <numFmt numFmtId="186" formatCode="&quot;=&quot;00&quot;元&quot;"/>
    <numFmt numFmtId="187" formatCode="&quot;=&quot;00&quot;元(以元為單位，角以下四捨五入）&quot;"/>
    <numFmt numFmtId="188" formatCode="&quot;≒&quot;00&quot;元&quot;"/>
    <numFmt numFmtId="189" formatCode="&quot;≒&quot;00&quot;元(以元為單位，角以下四捨五入）&quot;"/>
    <numFmt numFmtId="190" formatCode="&quot;合計&quot;00&quot;元&quot;"/>
    <numFmt numFmtId="191" formatCode="&quot;原計&quot;00&quot;元&quot;"/>
    <numFmt numFmtId="192" formatCode="&quot;-應計&quot;00&quot;元&quot;"/>
    <numFmt numFmtId="193" formatCode="#,##0.000"/>
  </numFmts>
  <fonts count="148">
    <font>
      <sz val="12"/>
      <color theme="1"/>
      <name val="新細明體"/>
      <family val="2"/>
      <charset val="136"/>
      <scheme val="minor"/>
    </font>
    <font>
      <sz val="12"/>
      <color theme="1"/>
      <name val="新細明體"/>
      <family val="2"/>
      <charset val="136"/>
      <scheme val="minor"/>
    </font>
    <font>
      <b/>
      <sz val="20"/>
      <color theme="1"/>
      <name val="標楷體"/>
      <family val="4"/>
      <charset val="136"/>
    </font>
    <font>
      <sz val="12"/>
      <color theme="1"/>
      <name val="Times New Roman"/>
      <family val="1"/>
    </font>
    <font>
      <sz val="12"/>
      <color theme="1"/>
      <name val="標楷體"/>
      <family val="4"/>
      <charset val="136"/>
    </font>
    <font>
      <sz val="9"/>
      <name val="新細明體"/>
      <family val="2"/>
      <charset val="136"/>
      <scheme val="minor"/>
    </font>
    <font>
      <sz val="12"/>
      <name val="新細明體"/>
      <family val="1"/>
      <charset val="136"/>
      <scheme val="minor"/>
    </font>
    <font>
      <b/>
      <sz val="18"/>
      <name val="新細明體"/>
      <family val="1"/>
      <charset val="136"/>
      <scheme val="minor"/>
    </font>
    <font>
      <sz val="9"/>
      <name val="新細明體"/>
      <family val="1"/>
      <charset val="136"/>
    </font>
    <font>
      <sz val="10"/>
      <name val="新細明體"/>
      <family val="1"/>
      <charset val="136"/>
      <scheme val="minor"/>
    </font>
    <font>
      <b/>
      <sz val="12"/>
      <color rgb="FF0000FF"/>
      <name val="新細明體"/>
      <family val="1"/>
      <charset val="136"/>
      <scheme val="minor"/>
    </font>
    <font>
      <sz val="9"/>
      <name val="細明體"/>
      <family val="3"/>
      <charset val="136"/>
    </font>
    <font>
      <b/>
      <sz val="9"/>
      <color rgb="FF0000FF"/>
      <name val="新細明體"/>
      <family val="1"/>
      <charset val="136"/>
      <scheme val="minor"/>
    </font>
    <font>
      <sz val="12"/>
      <color indexed="8"/>
      <name val="新細明體"/>
      <family val="1"/>
      <charset val="136"/>
    </font>
    <font>
      <b/>
      <sz val="11"/>
      <color indexed="8"/>
      <name val="標楷體"/>
      <family val="4"/>
      <charset val="136"/>
    </font>
    <font>
      <sz val="11"/>
      <name val="新細明體"/>
      <family val="1"/>
      <charset val="136"/>
    </font>
    <font>
      <sz val="11"/>
      <color indexed="8"/>
      <name val="新細明體"/>
      <family val="1"/>
      <charset val="136"/>
    </font>
    <font>
      <sz val="8"/>
      <color indexed="8"/>
      <name val="標楷體"/>
      <family val="4"/>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18"/>
      <color indexed="12"/>
      <name val="標楷體"/>
      <family val="4"/>
      <charset val="136"/>
    </font>
    <font>
      <sz val="18"/>
      <color indexed="12"/>
      <name val="Times New Roman"/>
      <family val="1"/>
    </font>
    <font>
      <sz val="10"/>
      <color indexed="12"/>
      <name val="標楷體"/>
      <family val="4"/>
      <charset val="136"/>
    </font>
    <font>
      <sz val="12"/>
      <color indexed="12"/>
      <name val="新細明體"/>
      <family val="1"/>
      <charset val="136"/>
    </font>
    <font>
      <b/>
      <sz val="11"/>
      <color indexed="12"/>
      <name val="標楷體"/>
      <family val="4"/>
      <charset val="136"/>
    </font>
    <font>
      <sz val="11"/>
      <color indexed="12"/>
      <name val="新細明體"/>
      <family val="1"/>
      <charset val="136"/>
    </font>
    <font>
      <sz val="8"/>
      <color indexed="12"/>
      <name val="標楷體"/>
      <family val="4"/>
      <charset val="136"/>
    </font>
    <font>
      <sz val="10"/>
      <color indexed="12"/>
      <name val="新細明體"/>
      <family val="1"/>
      <charset val="136"/>
    </font>
    <font>
      <sz val="9"/>
      <color indexed="12"/>
      <name val="標楷體"/>
      <family val="4"/>
      <charset val="136"/>
    </font>
    <font>
      <sz val="7"/>
      <color indexed="12"/>
      <name val="新細明體"/>
      <family val="1"/>
      <charset val="136"/>
    </font>
    <font>
      <sz val="12"/>
      <color indexed="12"/>
      <name val="標楷體"/>
      <family val="4"/>
      <charset val="136"/>
    </font>
    <font>
      <sz val="12"/>
      <color rgb="FF003366"/>
      <name val="新細明體"/>
      <family val="1"/>
      <charset val="136"/>
    </font>
    <font>
      <b/>
      <sz val="12"/>
      <color rgb="FF0000FF"/>
      <name val="新細明體"/>
      <family val="1"/>
      <charset val="136"/>
    </font>
    <font>
      <sz val="16"/>
      <name val="標楷體"/>
      <family val="4"/>
      <charset val="136"/>
    </font>
    <font>
      <sz val="16"/>
      <name val="Times New Roman"/>
      <family val="1"/>
    </font>
    <font>
      <sz val="18"/>
      <name val="新細明體"/>
      <family val="1"/>
      <charset val="136"/>
    </font>
    <font>
      <sz val="10"/>
      <name val="標楷體"/>
      <family val="4"/>
      <charset val="136"/>
    </font>
    <font>
      <b/>
      <sz val="11"/>
      <color theme="1"/>
      <name val="標楷體"/>
      <family val="4"/>
      <charset val="136"/>
    </font>
    <font>
      <b/>
      <sz val="11"/>
      <color rgb="FF000000"/>
      <name val="標楷體"/>
      <family val="4"/>
      <charset val="136"/>
    </font>
    <font>
      <sz val="18"/>
      <color rgb="FF0000FF"/>
      <name val="標楷體"/>
      <family val="4"/>
      <charset val="136"/>
    </font>
    <font>
      <sz val="18"/>
      <color rgb="FF0000FF"/>
      <name val="新細明體"/>
      <family val="1"/>
      <charset val="136"/>
    </font>
    <font>
      <sz val="10"/>
      <color rgb="FF0000FF"/>
      <name val="標楷體"/>
      <family val="4"/>
      <charset val="136"/>
    </font>
    <font>
      <sz val="12"/>
      <color rgb="FF0000FF"/>
      <name val="新細明體"/>
      <family val="1"/>
      <charset val="136"/>
    </font>
    <font>
      <sz val="9"/>
      <color rgb="FF0000FF"/>
      <name val="標楷體"/>
      <family val="4"/>
      <charset val="136"/>
    </font>
    <font>
      <sz val="9"/>
      <name val="新細明體"/>
      <family val="1"/>
      <charset val="136"/>
      <scheme val="minor"/>
    </font>
    <font>
      <u/>
      <sz val="12"/>
      <color theme="10"/>
      <name val="新細明體"/>
      <family val="1"/>
      <charset val="136"/>
    </font>
    <font>
      <b/>
      <sz val="14"/>
      <color rgb="FFFF0000"/>
      <name val="新細明體"/>
      <family val="1"/>
      <charset val="136"/>
      <scheme val="minor"/>
    </font>
    <font>
      <b/>
      <u/>
      <sz val="14"/>
      <color rgb="FFFF0000"/>
      <name val="新細明體"/>
      <family val="1"/>
      <charset val="136"/>
    </font>
    <font>
      <sz val="12"/>
      <color rgb="FF0000FF"/>
      <name val="標楷體"/>
      <family val="4"/>
      <charset val="136"/>
    </font>
    <font>
      <b/>
      <sz val="17"/>
      <color indexed="17"/>
      <name val="標楷體"/>
      <family val="4"/>
      <charset val="136"/>
    </font>
    <font>
      <b/>
      <sz val="18"/>
      <color indexed="17"/>
      <name val="標楷體"/>
      <family val="4"/>
      <charset val="136"/>
    </font>
    <font>
      <b/>
      <sz val="18"/>
      <color indexed="17"/>
      <name val="新細明體"/>
      <family val="1"/>
      <charset val="136"/>
    </font>
    <font>
      <sz val="10"/>
      <color indexed="17"/>
      <name val="標楷體"/>
      <family val="4"/>
      <charset val="136"/>
    </font>
    <font>
      <sz val="12"/>
      <color indexed="17"/>
      <name val="新細明體"/>
      <family val="1"/>
      <charset val="136"/>
    </font>
    <font>
      <sz val="8"/>
      <color indexed="17"/>
      <name val="標楷體"/>
      <family val="4"/>
      <charset val="136"/>
    </font>
    <font>
      <sz val="10"/>
      <color indexed="17"/>
      <name val="新細明體"/>
      <family val="1"/>
      <charset val="136"/>
    </font>
    <font>
      <sz val="9"/>
      <color indexed="17"/>
      <name val="標楷體"/>
      <family val="4"/>
      <charset val="136"/>
    </font>
    <font>
      <sz val="7"/>
      <color indexed="17"/>
      <name val="新細明體"/>
      <family val="1"/>
      <charset val="136"/>
    </font>
    <font>
      <sz val="12"/>
      <color indexed="17"/>
      <name val="標楷體"/>
      <family val="4"/>
      <charset val="136"/>
    </font>
    <font>
      <sz val="9"/>
      <color rgb="FF008000"/>
      <name val="標楷體"/>
      <family val="4"/>
      <charset val="136"/>
    </font>
    <font>
      <sz val="12"/>
      <color rgb="FF008000"/>
      <name val="標楷體"/>
      <family val="4"/>
      <charset val="136"/>
    </font>
    <font>
      <sz val="12"/>
      <name val="Times New Roman"/>
      <family val="1"/>
    </font>
    <font>
      <sz val="12"/>
      <name val="新細明體"/>
      <family val="1"/>
      <charset val="136"/>
    </font>
    <font>
      <b/>
      <sz val="18"/>
      <name val="新細明體"/>
      <family val="1"/>
      <charset val="136"/>
    </font>
    <font>
      <sz val="10"/>
      <name val="新細明體"/>
      <family val="1"/>
      <charset val="136"/>
    </font>
    <font>
      <b/>
      <sz val="12"/>
      <name val="新細明體"/>
      <family val="1"/>
      <charset val="136"/>
    </font>
    <font>
      <sz val="14"/>
      <color theme="1"/>
      <name val="標楷體"/>
      <family val="4"/>
      <charset val="136"/>
    </font>
    <font>
      <sz val="8"/>
      <color theme="1"/>
      <name val="標楷體"/>
      <family val="4"/>
      <charset val="136"/>
    </font>
    <font>
      <sz val="9"/>
      <color theme="1"/>
      <name val="標楷體"/>
      <family val="4"/>
      <charset val="136"/>
    </font>
    <font>
      <sz val="10"/>
      <color theme="1"/>
      <name val="標楷體"/>
      <family val="4"/>
      <charset val="136"/>
    </font>
    <font>
      <sz val="8"/>
      <color rgb="FF000000"/>
      <name val="標楷體"/>
      <family val="4"/>
      <charset val="136"/>
    </font>
    <font>
      <sz val="6"/>
      <color theme="1"/>
      <name val="標楷體"/>
      <family val="4"/>
      <charset val="136"/>
    </font>
    <font>
      <sz val="8"/>
      <color theme="1"/>
      <name val="細明體"/>
      <family val="3"/>
      <charset val="136"/>
    </font>
    <font>
      <b/>
      <sz val="14"/>
      <color rgb="FF272727"/>
      <name val="微軟正黑體"/>
      <family val="2"/>
      <charset val="136"/>
    </font>
    <font>
      <sz val="14"/>
      <color rgb="FF272727"/>
      <name val="微軟正黑體"/>
      <family val="2"/>
      <charset val="136"/>
    </font>
    <font>
      <sz val="12"/>
      <color rgb="FF333333"/>
      <name val="Helvetica"/>
      <family val="2"/>
    </font>
    <font>
      <b/>
      <sz val="14"/>
      <color rgb="FFFF0000"/>
      <name val="微軟正黑體"/>
      <family val="2"/>
      <charset val="136"/>
    </font>
    <font>
      <sz val="12"/>
      <color rgb="FF0070C0"/>
      <name val="新細明體"/>
      <family val="1"/>
      <charset val="136"/>
    </font>
    <font>
      <sz val="12"/>
      <color theme="1"/>
      <name val="新細明體"/>
      <family val="1"/>
      <charset val="136"/>
      <scheme val="minor"/>
    </font>
    <font>
      <sz val="12"/>
      <color rgb="FF0000FF"/>
      <name val="新細明體"/>
      <family val="1"/>
      <charset val="136"/>
      <scheme val="minor"/>
    </font>
    <font>
      <sz val="12"/>
      <color rgb="FFFF0000"/>
      <name val="新細明體"/>
      <family val="1"/>
      <charset val="136"/>
      <scheme val="minor"/>
    </font>
    <font>
      <b/>
      <sz val="12"/>
      <color rgb="FF0000CC"/>
      <name val="新細明體"/>
      <family val="1"/>
      <charset val="136"/>
      <scheme val="minor"/>
    </font>
    <font>
      <b/>
      <sz val="12"/>
      <name val="新細明體"/>
      <family val="1"/>
      <charset val="136"/>
      <scheme val="minor"/>
    </font>
    <font>
      <b/>
      <sz val="12"/>
      <color rgb="FF0000CC"/>
      <name val="新細明體"/>
      <family val="1"/>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2"/>
      <color indexed="56"/>
      <name val="新細明體"/>
      <family val="1"/>
      <charset val="136"/>
      <scheme val="minor"/>
    </font>
    <font>
      <sz val="12"/>
      <color rgb="FF0000CC"/>
      <name val="新細明體"/>
      <family val="1"/>
      <charset val="136"/>
      <scheme val="minor"/>
    </font>
    <font>
      <b/>
      <sz val="9"/>
      <color rgb="FF0000CC"/>
      <name val="新細明體"/>
      <family val="1"/>
      <charset val="136"/>
      <scheme val="minor"/>
    </font>
    <font>
      <sz val="9"/>
      <color rgb="FF0000CC"/>
      <name val="新細明體"/>
      <family val="1"/>
      <charset val="136"/>
      <scheme val="minor"/>
    </font>
    <font>
      <b/>
      <sz val="9"/>
      <color rgb="FFFF0000"/>
      <name val="新細明體"/>
      <family val="1"/>
      <charset val="136"/>
      <scheme val="minor"/>
    </font>
    <font>
      <b/>
      <sz val="9"/>
      <color rgb="FFC00000"/>
      <name val="新細明體"/>
      <family val="1"/>
      <charset val="136"/>
      <scheme val="minor"/>
    </font>
    <font>
      <sz val="14"/>
      <color theme="1"/>
      <name val="微軟正黑體"/>
      <family val="2"/>
      <charset val="136"/>
    </font>
    <font>
      <u/>
      <sz val="14"/>
      <color theme="10"/>
      <name val="微軟正黑體"/>
      <family val="2"/>
      <charset val="136"/>
    </font>
    <font>
      <b/>
      <sz val="14"/>
      <color rgb="FF0000CC"/>
      <name val="微軟正黑體"/>
      <family val="2"/>
      <charset val="136"/>
    </font>
    <font>
      <b/>
      <sz val="14"/>
      <color rgb="FFC00000"/>
      <name val="微軟正黑體"/>
      <family val="2"/>
      <charset val="136"/>
    </font>
    <font>
      <b/>
      <sz val="14"/>
      <color theme="1"/>
      <name val="微軟正黑體"/>
      <family val="2"/>
      <charset val="136"/>
    </font>
    <font>
      <b/>
      <sz val="14"/>
      <name val="微軟正黑體"/>
      <family val="2"/>
      <charset val="136"/>
    </font>
    <font>
      <sz val="14"/>
      <name val="微軟正黑體"/>
      <family val="2"/>
      <charset val="136"/>
    </font>
    <font>
      <sz val="14"/>
      <color indexed="8"/>
      <name val="微軟正黑體"/>
      <family val="2"/>
      <charset val="136"/>
    </font>
    <font>
      <b/>
      <sz val="14"/>
      <color indexed="10"/>
      <name val="微軟正黑體"/>
      <family val="2"/>
      <charset val="136"/>
    </font>
    <font>
      <sz val="14"/>
      <color rgb="FFC00000"/>
      <name val="微軟正黑體"/>
      <family val="2"/>
      <charset val="136"/>
    </font>
    <font>
      <sz val="14"/>
      <color rgb="FFFF0000"/>
      <name val="微軟正黑體"/>
      <family val="2"/>
      <charset val="136"/>
    </font>
    <font>
      <b/>
      <sz val="14"/>
      <color indexed="16"/>
      <name val="微軟正黑體"/>
      <family val="2"/>
      <charset val="136"/>
    </font>
    <font>
      <sz val="14"/>
      <color indexed="10"/>
      <name val="微軟正黑體"/>
      <family val="2"/>
      <charset val="136"/>
    </font>
    <font>
      <b/>
      <u/>
      <sz val="14"/>
      <color rgb="FFFF0000"/>
      <name val="微軟正黑體"/>
      <family val="2"/>
      <charset val="136"/>
    </font>
    <font>
      <sz val="12"/>
      <color theme="1"/>
      <name val="微軟正黑體"/>
      <family val="2"/>
      <charset val="136"/>
    </font>
    <font>
      <b/>
      <sz val="20"/>
      <name val="標楷體"/>
      <family val="4"/>
      <charset val="136"/>
    </font>
    <font>
      <sz val="24"/>
      <name val="標楷體"/>
      <family val="4"/>
      <charset val="136"/>
    </font>
    <font>
      <b/>
      <sz val="16"/>
      <name val="華康細圓體"/>
      <family val="3"/>
      <charset val="136"/>
    </font>
    <font>
      <b/>
      <sz val="14"/>
      <name val="標楷體"/>
      <family val="4"/>
      <charset val="136"/>
    </font>
    <font>
      <b/>
      <sz val="12"/>
      <color theme="9" tint="-0.499984740745262"/>
      <name val="華康隸書體W5"/>
      <family val="3"/>
      <charset val="136"/>
    </font>
    <font>
      <sz val="12"/>
      <name val="華康隸書體W5"/>
      <family val="3"/>
      <charset val="136"/>
    </font>
    <font>
      <sz val="12"/>
      <color rgb="FF663300"/>
      <name val="華康隸書體W5"/>
      <family val="3"/>
      <charset val="136"/>
    </font>
    <font>
      <sz val="12"/>
      <color rgb="FF663300"/>
      <name val="新細明體"/>
      <family val="1"/>
      <charset val="136"/>
    </font>
    <font>
      <sz val="14"/>
      <name val="標楷體"/>
      <family val="4"/>
      <charset val="136"/>
    </font>
    <font>
      <u/>
      <sz val="12"/>
      <color indexed="30"/>
      <name val="華康隸書體W5"/>
      <family val="3"/>
      <charset val="136"/>
    </font>
    <font>
      <sz val="12"/>
      <color indexed="10"/>
      <name val="新細明體"/>
      <family val="1"/>
      <charset val="136"/>
    </font>
    <font>
      <sz val="10"/>
      <color indexed="10"/>
      <name val="新細明體"/>
      <family val="1"/>
      <charset val="136"/>
    </font>
    <font>
      <b/>
      <sz val="12"/>
      <color rgb="FFFF0000"/>
      <name val="新細明體"/>
      <family val="1"/>
      <charset val="136"/>
    </font>
    <font>
      <sz val="12"/>
      <color rgb="FF00B050"/>
      <name val="華康楷書體W5"/>
      <family val="1"/>
      <charset val="136"/>
    </font>
    <font>
      <sz val="12"/>
      <color indexed="10"/>
      <name val="華康楷書體W5"/>
      <family val="1"/>
      <charset val="136"/>
    </font>
    <font>
      <sz val="12"/>
      <color indexed="17"/>
      <name val="華康楷書體W5"/>
      <family val="1"/>
      <charset val="136"/>
    </font>
    <font>
      <sz val="12"/>
      <color rgb="FF00B050"/>
      <name val="華康隸書體W5"/>
      <family val="3"/>
      <charset val="136"/>
    </font>
    <font>
      <sz val="12"/>
      <color indexed="10"/>
      <name val="華康隸書體W5"/>
      <family val="3"/>
      <charset val="136"/>
    </font>
    <font>
      <sz val="12"/>
      <color indexed="17"/>
      <name val="華康隸書體W5"/>
      <family val="3"/>
      <charset val="136"/>
    </font>
    <font>
      <sz val="10"/>
      <color rgb="FF0000FF"/>
      <name val="新細明體"/>
      <family val="1"/>
      <charset val="136"/>
    </font>
    <font>
      <b/>
      <sz val="12"/>
      <color indexed="12"/>
      <name val="新細明體"/>
      <family val="1"/>
      <charset val="136"/>
    </font>
    <font>
      <b/>
      <sz val="14"/>
      <name val="新細明體"/>
      <family val="1"/>
      <charset val="136"/>
    </font>
    <font>
      <b/>
      <sz val="12"/>
      <color theme="9" tint="-0.499984740745262"/>
      <name val="新細明體"/>
      <family val="1"/>
      <charset val="136"/>
    </font>
    <font>
      <sz val="12"/>
      <color rgb="FF7030A0"/>
      <name val="新細明體"/>
      <family val="1"/>
      <charset val="136"/>
    </font>
    <font>
      <sz val="12"/>
      <color rgb="FFFF0000"/>
      <name val="新細明體"/>
      <family val="1"/>
      <charset val="136"/>
    </font>
    <font>
      <b/>
      <sz val="12"/>
      <color rgb="FFC00000"/>
      <name val="新細明體"/>
      <family val="1"/>
      <charset val="136"/>
    </font>
    <font>
      <sz val="12"/>
      <color rgb="FF0000CC"/>
      <name val="Times New Roman"/>
      <family val="1"/>
    </font>
    <font>
      <b/>
      <sz val="9"/>
      <color rgb="FF0000CC"/>
      <name val="微軟正黑體"/>
      <family val="2"/>
      <charset val="136"/>
    </font>
    <font>
      <b/>
      <sz val="9"/>
      <color rgb="FF0000CC"/>
      <name val="新細明體"/>
      <family val="1"/>
      <charset val="136"/>
    </font>
    <font>
      <sz val="12"/>
      <name val="微軟正黑體"/>
      <family val="2"/>
      <charset val="136"/>
    </font>
    <font>
      <b/>
      <sz val="12"/>
      <color indexed="10"/>
      <name val="微軟正黑體"/>
      <family val="2"/>
      <charset val="136"/>
    </font>
    <font>
      <sz val="12"/>
      <color indexed="9"/>
      <name val="微軟正黑體"/>
      <family val="2"/>
      <charset val="136"/>
    </font>
    <font>
      <b/>
      <sz val="8"/>
      <color indexed="10"/>
      <name val="微軟正黑體"/>
      <family val="2"/>
      <charset val="136"/>
    </font>
    <font>
      <b/>
      <sz val="12"/>
      <color rgb="FFFF0000"/>
      <name val="微軟正黑體"/>
      <family val="2"/>
      <charset val="136"/>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FF"/>
        <bgColor rgb="FF000000"/>
      </patternFill>
    </fill>
    <fill>
      <patternFill patternType="solid">
        <fgColor rgb="FFB2B2B2"/>
        <bgColor indexed="64"/>
      </patternFill>
    </fill>
    <fill>
      <patternFill patternType="solid">
        <fgColor rgb="FFFFFFCC"/>
        <bgColor indexed="64"/>
      </patternFill>
    </fill>
    <fill>
      <patternFill patternType="solid">
        <fgColor rgb="FF00B0F0"/>
        <bgColor indexed="64"/>
      </patternFill>
    </fill>
    <fill>
      <patternFill patternType="solid">
        <fgColor rgb="FF99FFCC"/>
        <bgColor indexed="64"/>
      </patternFill>
    </fill>
    <fill>
      <patternFill patternType="solid">
        <fgColor theme="8" tint="0.79998168889431442"/>
        <bgColor indexed="64"/>
      </patternFill>
    </fill>
    <fill>
      <patternFill patternType="solid">
        <fgColor indexed="13"/>
        <bgColor indexed="64"/>
      </patternFill>
    </fill>
    <fill>
      <patternFill patternType="solid">
        <fgColor rgb="FF800000"/>
        <bgColor indexed="64"/>
      </patternFill>
    </fill>
    <fill>
      <patternFill patternType="solid">
        <fgColor rgb="FFCCFFCC"/>
        <bgColor indexed="64"/>
      </patternFill>
    </fill>
  </fills>
  <borders count="13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12"/>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12"/>
      </left>
      <right style="thin">
        <color indexed="12"/>
      </right>
      <top/>
      <bottom/>
      <diagonal/>
    </border>
    <border>
      <left style="thin">
        <color indexed="12"/>
      </left>
      <right style="thin">
        <color indexed="12"/>
      </right>
      <top/>
      <bottom/>
      <diagonal/>
    </border>
    <border>
      <left style="thin">
        <color indexed="12"/>
      </left>
      <right/>
      <top style="medium">
        <color indexed="12"/>
      </top>
      <bottom style="medium">
        <color indexed="12"/>
      </bottom>
      <diagonal/>
    </border>
    <border>
      <left/>
      <right/>
      <top style="medium">
        <color indexed="12"/>
      </top>
      <bottom style="medium">
        <color indexed="12"/>
      </bottom>
      <diagonal/>
    </border>
    <border>
      <left style="thin">
        <color indexed="12"/>
      </left>
      <right/>
      <top style="thin">
        <color indexed="12"/>
      </top>
      <bottom style="medium">
        <color indexed="12"/>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style="medium">
        <color indexed="64"/>
      </top>
      <bottom/>
      <diagonal/>
    </border>
    <border>
      <left style="double">
        <color indexed="64"/>
      </left>
      <right/>
      <top/>
      <bottom style="thick">
        <color indexed="64"/>
      </bottom>
      <diagonal/>
    </border>
    <border>
      <left style="thin">
        <color indexed="12"/>
      </left>
      <right style="thin">
        <color indexed="12"/>
      </right>
      <top style="thin">
        <color indexed="12"/>
      </top>
      <bottom style="medium">
        <color rgb="FF0000FF"/>
      </bottom>
      <diagonal/>
    </border>
    <border>
      <left style="thin">
        <color indexed="12"/>
      </left>
      <right style="medium">
        <color indexed="12"/>
      </right>
      <top style="thin">
        <color indexed="12"/>
      </top>
      <bottom style="medium">
        <color rgb="FF0000FF"/>
      </bottom>
      <diagonal/>
    </border>
    <border>
      <left/>
      <right/>
      <top/>
      <bottom style="medium">
        <color indexed="17"/>
      </bottom>
      <diagonal/>
    </border>
    <border>
      <left style="medium">
        <color indexed="17"/>
      </left>
      <right style="thin">
        <color indexed="17"/>
      </right>
      <top style="medium">
        <color indexed="17"/>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right/>
      <top style="medium">
        <color indexed="17"/>
      </top>
      <bottom style="medium">
        <color indexed="17"/>
      </bottom>
      <diagonal/>
    </border>
    <border>
      <left style="thin">
        <color indexed="17"/>
      </left>
      <right style="thin">
        <color indexed="17"/>
      </right>
      <top style="thin">
        <color indexed="17"/>
      </top>
      <bottom style="medium">
        <color rgb="FF008000"/>
      </bottom>
      <diagonal/>
    </border>
    <border>
      <left style="thin">
        <color indexed="17"/>
      </left>
      <right style="medium">
        <color indexed="17"/>
      </right>
      <top style="thin">
        <color indexed="17"/>
      </top>
      <bottom style="medium">
        <color rgb="FF008000"/>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double">
        <color theme="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thin">
        <color indexed="64"/>
      </bottom>
      <diagonal/>
    </border>
    <border>
      <left/>
      <right style="thin">
        <color theme="0" tint="-0.34998626667073579"/>
      </right>
      <top style="thin">
        <color indexed="64"/>
      </top>
      <bottom style="thin">
        <color indexed="64"/>
      </bottom>
      <diagonal/>
    </border>
    <border>
      <left style="thin">
        <color indexed="64"/>
      </left>
      <right/>
      <top/>
      <bottom style="hair">
        <color rgb="FFFF0000"/>
      </bottom>
      <diagonal/>
    </border>
    <border>
      <left style="thin">
        <color indexed="64"/>
      </left>
      <right/>
      <top/>
      <bottom style="hair">
        <color rgb="FF0000FF"/>
      </bottom>
      <diagonal/>
    </border>
    <border>
      <left style="thin">
        <color indexed="64"/>
      </left>
      <right/>
      <top style="hair">
        <color rgb="FF0000FF"/>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12"/>
      </right>
      <top style="medium">
        <color indexed="12"/>
      </top>
      <bottom style="thin">
        <color indexed="12"/>
      </bottom>
      <diagonal/>
    </border>
  </borders>
  <cellStyleXfs count="3">
    <xf numFmtId="0" fontId="0" fillId="0" borderId="0">
      <alignment vertical="center"/>
    </xf>
    <xf numFmtId="41" fontId="1" fillId="0" borderId="0" applyFont="0" applyFill="0" applyBorder="0" applyAlignment="0" applyProtection="0">
      <alignment vertical="center"/>
    </xf>
    <xf numFmtId="0" fontId="50" fillId="0" borderId="0" applyNumberFormat="0" applyFill="0" applyBorder="0" applyAlignment="0" applyProtection="0">
      <alignment vertical="top"/>
      <protection locked="0"/>
    </xf>
  </cellStyleXfs>
  <cellXfs count="754">
    <xf numFmtId="0" fontId="0" fillId="0" borderId="0" xfId="0">
      <alignment vertical="center"/>
    </xf>
    <xf numFmtId="0" fontId="6" fillId="2" borderId="0" xfId="0" applyFont="1" applyFill="1" applyAlignment="1"/>
    <xf numFmtId="0" fontId="9" fillId="2" borderId="0" xfId="0" applyFont="1" applyFill="1" applyAlignment="1">
      <alignment horizontal="right"/>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xf>
    <xf numFmtId="0" fontId="6" fillId="2" borderId="18" xfId="0" applyFont="1" applyFill="1" applyBorder="1" applyAlignment="1">
      <alignment horizontal="center"/>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13" xfId="0" applyFont="1" applyFill="1" applyBorder="1" applyAlignment="1">
      <alignment horizontal="center"/>
    </xf>
    <xf numFmtId="176" fontId="6" fillId="2" borderId="20" xfId="1" applyNumberFormat="1" applyFont="1" applyFill="1" applyBorder="1" applyAlignment="1">
      <alignment horizontal="center"/>
    </xf>
    <xf numFmtId="0" fontId="6" fillId="2" borderId="14" xfId="0" applyFont="1" applyFill="1" applyBorder="1" applyAlignment="1">
      <alignment horizontal="center"/>
    </xf>
    <xf numFmtId="0" fontId="6" fillId="2" borderId="21"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176" fontId="6" fillId="2" borderId="24" xfId="1" applyNumberFormat="1" applyFont="1" applyFill="1" applyBorder="1" applyAlignment="1">
      <alignment horizontal="center"/>
    </xf>
    <xf numFmtId="0" fontId="6" fillId="2" borderId="22"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vertical="top" wrapText="1"/>
    </xf>
    <xf numFmtId="0" fontId="7" fillId="2" borderId="0" xfId="0" quotePrefix="1" applyFont="1" applyFill="1" applyAlignment="1">
      <alignment horizontal="centerContinuous"/>
    </xf>
    <xf numFmtId="0" fontId="6" fillId="2" borderId="0" xfId="0" applyFont="1" applyFill="1" applyAlignment="1">
      <alignment horizontal="centerContinuous"/>
    </xf>
    <xf numFmtId="176" fontId="6" fillId="2" borderId="27" xfId="1" applyNumberFormat="1"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176" fontId="6" fillId="2" borderId="21" xfId="1" applyNumberFormat="1" applyFont="1" applyFill="1" applyBorder="1" applyAlignment="1">
      <alignment horizontal="center"/>
    </xf>
    <xf numFmtId="0" fontId="6" fillId="2" borderId="27" xfId="0" applyFont="1" applyFill="1" applyBorder="1" applyAlignment="1">
      <alignment horizontal="center"/>
    </xf>
    <xf numFmtId="0" fontId="6" fillId="2" borderId="30" xfId="0" applyFont="1" applyFill="1" applyBorder="1" applyAlignment="1">
      <alignment horizontal="center"/>
    </xf>
    <xf numFmtId="176" fontId="6" fillId="2" borderId="17" xfId="1" applyNumberFormat="1" applyFont="1" applyFill="1" applyBorder="1" applyAlignment="1">
      <alignment horizontal="center"/>
    </xf>
    <xf numFmtId="176" fontId="6" fillId="2" borderId="28" xfId="1" applyNumberFormat="1" applyFont="1" applyFill="1" applyBorder="1" applyAlignment="1">
      <alignment horizontal="center"/>
    </xf>
    <xf numFmtId="176" fontId="6" fillId="2" borderId="14" xfId="1" applyNumberFormat="1" applyFont="1" applyFill="1" applyBorder="1" applyAlignment="1">
      <alignment horizontal="center"/>
    </xf>
    <xf numFmtId="176" fontId="6" fillId="2" borderId="25" xfId="1" applyNumberFormat="1" applyFont="1" applyFill="1" applyBorder="1" applyAlignment="1">
      <alignment horizontal="center"/>
    </xf>
    <xf numFmtId="0" fontId="6" fillId="2" borderId="0" xfId="0" applyFont="1" applyFill="1" applyAlignment="1">
      <alignment horizontal="right"/>
    </xf>
    <xf numFmtId="0" fontId="12" fillId="2" borderId="0" xfId="0" applyFont="1" applyFill="1" applyAlignment="1"/>
    <xf numFmtId="0" fontId="13" fillId="0" borderId="0" xfId="0" applyFont="1" applyAlignment="1"/>
    <xf numFmtId="0" fontId="16" fillId="0" borderId="0" xfId="0" applyFont="1" applyAlignment="1"/>
    <xf numFmtId="0" fontId="18" fillId="0" borderId="0" xfId="0" applyFont="1" applyAlignment="1"/>
    <xf numFmtId="10" fontId="13" fillId="0" borderId="0" xfId="0" applyNumberFormat="1" applyFont="1" applyAlignment="1"/>
    <xf numFmtId="0" fontId="17" fillId="0" borderId="15" xfId="0" applyFont="1" applyBorder="1" applyAlignment="1">
      <alignment horizontal="distributed"/>
    </xf>
    <xf numFmtId="0" fontId="17" fillId="0" borderId="16" xfId="0" applyFont="1" applyBorder="1" applyAlignment="1">
      <alignment horizontal="distributed"/>
    </xf>
    <xf numFmtId="0" fontId="17" fillId="0" borderId="37" xfId="0" applyFont="1" applyBorder="1" applyAlignment="1">
      <alignment horizontal="distributed"/>
    </xf>
    <xf numFmtId="0" fontId="20" fillId="0" borderId="34" xfId="0" applyFont="1" applyBorder="1" applyAlignment="1">
      <alignment horizontal="center" vertical="center"/>
    </xf>
    <xf numFmtId="177" fontId="20" fillId="0" borderId="15" xfId="0" applyNumberFormat="1" applyFont="1" applyBorder="1">
      <alignment vertical="center"/>
    </xf>
    <xf numFmtId="177" fontId="20" fillId="0" borderId="16" xfId="0" applyNumberFormat="1" applyFont="1" applyBorder="1">
      <alignment vertical="center"/>
    </xf>
    <xf numFmtId="177" fontId="20" fillId="0" borderId="37" xfId="0" applyNumberFormat="1" applyFont="1" applyBorder="1">
      <alignment vertical="center"/>
    </xf>
    <xf numFmtId="0" fontId="21" fillId="0" borderId="0" xfId="0" applyFont="1" applyAlignment="1"/>
    <xf numFmtId="0" fontId="20" fillId="0" borderId="23" xfId="0" applyFont="1" applyBorder="1" applyAlignment="1">
      <alignment horizontal="center" vertical="center"/>
    </xf>
    <xf numFmtId="177" fontId="20" fillId="0" borderId="38" xfId="0" applyNumberFormat="1" applyFont="1" applyBorder="1">
      <alignment vertical="center"/>
    </xf>
    <xf numFmtId="177" fontId="20" fillId="0" borderId="39" xfId="0" applyNumberFormat="1" applyFont="1" applyBorder="1">
      <alignment vertical="center"/>
    </xf>
    <xf numFmtId="0" fontId="17" fillId="0" borderId="0" xfId="0" applyFont="1">
      <alignment vertical="center"/>
    </xf>
    <xf numFmtId="0" fontId="17" fillId="0" borderId="15" xfId="0" applyFont="1" applyBorder="1" applyAlignment="1">
      <alignment horizontal="distributed" vertical="center"/>
    </xf>
    <xf numFmtId="0" fontId="20" fillId="0" borderId="42" xfId="0" applyFont="1" applyBorder="1" applyAlignment="1">
      <alignment horizontal="center" vertical="center"/>
    </xf>
    <xf numFmtId="0" fontId="28" fillId="0" borderId="0" xfId="0" applyFont="1" applyAlignment="1"/>
    <xf numFmtId="0" fontId="30" fillId="0" borderId="0" xfId="0" applyFont="1" applyAlignment="1"/>
    <xf numFmtId="0" fontId="32" fillId="0" borderId="0" xfId="0" applyFont="1" applyAlignment="1"/>
    <xf numFmtId="10" fontId="28" fillId="0" borderId="0" xfId="0" applyNumberFormat="1" applyFont="1" applyAlignment="1"/>
    <xf numFmtId="0" fontId="31" fillId="0" borderId="50" xfId="0" applyFont="1" applyBorder="1" applyAlignment="1">
      <alignment horizontal="distributed"/>
    </xf>
    <xf numFmtId="0" fontId="31" fillId="0" borderId="54" xfId="0" applyFont="1" applyBorder="1" applyAlignment="1">
      <alignment horizontal="distributed"/>
    </xf>
    <xf numFmtId="0" fontId="33" fillId="0" borderId="49" xfId="0" applyFont="1" applyBorder="1" applyAlignment="1">
      <alignment horizontal="center" vertical="center"/>
    </xf>
    <xf numFmtId="177" fontId="33" fillId="0" borderId="50" xfId="0" applyNumberFormat="1" applyFont="1" applyBorder="1">
      <alignment vertical="center"/>
    </xf>
    <xf numFmtId="177" fontId="33" fillId="0" borderId="54" xfId="0" applyNumberFormat="1" applyFont="1" applyBorder="1">
      <alignment vertical="center"/>
    </xf>
    <xf numFmtId="0" fontId="34" fillId="0" borderId="0" xfId="0" applyFont="1" applyAlignment="1"/>
    <xf numFmtId="0" fontId="33" fillId="0" borderId="55" xfId="0" applyFont="1" applyBorder="1" applyAlignment="1">
      <alignment horizontal="center" vertical="center"/>
    </xf>
    <xf numFmtId="177" fontId="33" fillId="0" borderId="56" xfId="0" applyNumberFormat="1" applyFont="1" applyBorder="1">
      <alignment vertical="center"/>
    </xf>
    <xf numFmtId="177" fontId="33" fillId="0" borderId="57" xfId="0" applyNumberFormat="1" applyFont="1" applyBorder="1">
      <alignment vertical="center"/>
    </xf>
    <xf numFmtId="0" fontId="31" fillId="0" borderId="60" xfId="0" applyFont="1" applyBorder="1">
      <alignment vertical="center"/>
    </xf>
    <xf numFmtId="0" fontId="31" fillId="0" borderId="61" xfId="0" applyFont="1" applyBorder="1">
      <alignment vertical="center"/>
    </xf>
    <xf numFmtId="0" fontId="31" fillId="0" borderId="50" xfId="0" applyFont="1" applyBorder="1" applyAlignment="1">
      <alignment horizontal="distributed" vertical="center"/>
    </xf>
    <xf numFmtId="0" fontId="31" fillId="0" borderId="51" xfId="0" applyFont="1" applyBorder="1" applyAlignment="1">
      <alignment horizontal="distributed" vertical="center"/>
    </xf>
    <xf numFmtId="0" fontId="33" fillId="0" borderId="50" xfId="0" applyFont="1" applyBorder="1">
      <alignment vertical="center"/>
    </xf>
    <xf numFmtId="177" fontId="33" fillId="0" borderId="51" xfId="0" applyNumberFormat="1" applyFont="1" applyBorder="1">
      <alignment vertical="center"/>
    </xf>
    <xf numFmtId="0" fontId="33" fillId="0" borderId="56" xfId="0" applyFont="1" applyBorder="1">
      <alignment vertical="center"/>
    </xf>
    <xf numFmtId="177" fontId="33" fillId="0" borderId="62" xfId="0" applyNumberFormat="1" applyFont="1" applyBorder="1">
      <alignment vertical="center"/>
    </xf>
    <xf numFmtId="0" fontId="33" fillId="0" borderId="0" xfId="0" applyFont="1">
      <alignment vertical="center"/>
    </xf>
    <xf numFmtId="0" fontId="35" fillId="0" borderId="0" xfId="0" applyFont="1">
      <alignment vertical="center"/>
    </xf>
    <xf numFmtId="0" fontId="28" fillId="0" borderId="0" xfId="0" applyFont="1">
      <alignment vertical="center"/>
    </xf>
    <xf numFmtId="0" fontId="27" fillId="0" borderId="0" xfId="0" applyFont="1">
      <alignment vertical="center"/>
    </xf>
    <xf numFmtId="0" fontId="41" fillId="0" borderId="0" xfId="0" applyFont="1" applyAlignment="1">
      <alignment horizontal="left"/>
    </xf>
    <xf numFmtId="0" fontId="0" fillId="0" borderId="0" xfId="0" applyAlignment="1">
      <alignment horizont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4" fillId="0" borderId="74" xfId="0" applyFont="1" applyBorder="1" applyAlignment="1">
      <alignment horizontal="right" vertical="center" wrapText="1"/>
    </xf>
    <xf numFmtId="0" fontId="3" fillId="0" borderId="4" xfId="0" applyFont="1" applyBorder="1" applyAlignment="1">
      <alignment vertical="center" wrapText="1"/>
    </xf>
    <xf numFmtId="0" fontId="42" fillId="0" borderId="0" xfId="0" applyFont="1" applyAlignment="1">
      <alignment horizontal="left" vertical="center"/>
    </xf>
    <xf numFmtId="0" fontId="47" fillId="0" borderId="0" xfId="0" applyFont="1" applyAlignment="1"/>
    <xf numFmtId="0" fontId="33" fillId="0" borderId="84" xfId="0" applyFont="1" applyBorder="1">
      <alignment vertical="center"/>
    </xf>
    <xf numFmtId="177" fontId="33" fillId="0" borderId="85" xfId="0" applyNumberFormat="1" applyFont="1" applyBorder="1">
      <alignment vertical="center"/>
    </xf>
    <xf numFmtId="0" fontId="48" fillId="0" borderId="0" xfId="0" applyFont="1">
      <alignment vertical="center"/>
    </xf>
    <xf numFmtId="0" fontId="6" fillId="2" borderId="4" xfId="0" applyFont="1" applyFill="1" applyBorder="1" applyAlignment="1"/>
    <xf numFmtId="0" fontId="12" fillId="0" borderId="0" xfId="0" applyFont="1">
      <alignment vertical="center"/>
    </xf>
    <xf numFmtId="0" fontId="49" fillId="2" borderId="0" xfId="0" applyFont="1" applyFill="1" applyAlignment="1"/>
    <xf numFmtId="0" fontId="51" fillId="0" borderId="0" xfId="0" applyFont="1">
      <alignment vertical="center"/>
    </xf>
    <xf numFmtId="0" fontId="52" fillId="0" borderId="0" xfId="2" applyFont="1" applyAlignment="1" applyProtection="1">
      <alignment vertical="center"/>
    </xf>
    <xf numFmtId="0" fontId="0" fillId="0" borderId="0" xfId="0" applyAlignment="1">
      <alignment horizontal="right" vertical="center"/>
    </xf>
    <xf numFmtId="0" fontId="0" fillId="0" borderId="0" xfId="0" quotePrefix="1">
      <alignment vertical="center"/>
    </xf>
    <xf numFmtId="0" fontId="22" fillId="0" borderId="0" xfId="0" applyFont="1" applyAlignment="1"/>
    <xf numFmtId="0" fontId="22" fillId="0" borderId="0" xfId="0" applyFont="1" applyAlignment="1">
      <alignment horizontal="left" vertical="center"/>
    </xf>
    <xf numFmtId="0" fontId="0" fillId="0" borderId="0" xfId="0" applyAlignment="1"/>
    <xf numFmtId="0" fontId="24" fillId="0" borderId="0" xfId="0" applyFont="1" applyAlignment="1"/>
    <xf numFmtId="0" fontId="53" fillId="0" borderId="0" xfId="0" applyFont="1">
      <alignment vertical="center"/>
    </xf>
    <xf numFmtId="0" fontId="58" fillId="0" borderId="0" xfId="0" applyFont="1" applyAlignment="1"/>
    <xf numFmtId="0" fontId="60" fillId="0" borderId="0" xfId="0" applyFont="1" applyAlignment="1"/>
    <xf numFmtId="10" fontId="58" fillId="0" borderId="0" xfId="0" applyNumberFormat="1" applyFont="1" applyAlignment="1"/>
    <xf numFmtId="0" fontId="59" fillId="0" borderId="94" xfId="0" applyFont="1" applyBorder="1" applyAlignment="1">
      <alignment horizontal="distributed"/>
    </xf>
    <xf numFmtId="0" fontId="59" fillId="0" borderId="98" xfId="0" applyFont="1" applyBorder="1" applyAlignment="1">
      <alignment horizontal="distributed"/>
    </xf>
    <xf numFmtId="0" fontId="61" fillId="0" borderId="93" xfId="0" applyFont="1" applyBorder="1" applyAlignment="1">
      <alignment horizontal="center"/>
    </xf>
    <xf numFmtId="177" fontId="61" fillId="0" borderId="94" xfId="0" applyNumberFormat="1" applyFont="1" applyBorder="1" applyAlignment="1"/>
    <xf numFmtId="177" fontId="61" fillId="0" borderId="98" xfId="0" applyNumberFormat="1" applyFont="1" applyBorder="1" applyAlignment="1"/>
    <xf numFmtId="0" fontId="62" fillId="0" borderId="0" xfId="0" applyFont="1" applyAlignment="1"/>
    <xf numFmtId="0" fontId="61" fillId="0" borderId="99" xfId="0" applyFont="1" applyBorder="1" applyAlignment="1">
      <alignment horizontal="center" vertical="center"/>
    </xf>
    <xf numFmtId="177" fontId="61" fillId="0" borderId="100" xfId="0" applyNumberFormat="1" applyFont="1" applyBorder="1">
      <alignment vertical="center"/>
    </xf>
    <xf numFmtId="177" fontId="61" fillId="0" borderId="101" xfId="0" applyNumberFormat="1" applyFont="1" applyBorder="1">
      <alignment vertical="center"/>
    </xf>
    <xf numFmtId="0" fontId="62" fillId="0" borderId="0" xfId="0" applyFont="1">
      <alignment vertical="center"/>
    </xf>
    <xf numFmtId="0" fontId="59" fillId="0" borderId="0" xfId="0" applyFont="1" applyAlignment="1"/>
    <xf numFmtId="0" fontId="61" fillId="0" borderId="94" xfId="0" applyFont="1" applyBorder="1" applyAlignment="1"/>
    <xf numFmtId="0" fontId="61" fillId="0" borderId="100" xfId="0" applyFont="1" applyBorder="1">
      <alignment vertical="center"/>
    </xf>
    <xf numFmtId="0" fontId="61" fillId="0" borderId="103" xfId="0" applyFont="1" applyBorder="1" applyAlignment="1"/>
    <xf numFmtId="177" fontId="61" fillId="0" borderId="104" xfId="0" applyNumberFormat="1" applyFont="1" applyBorder="1" applyAlignment="1"/>
    <xf numFmtId="0" fontId="63" fillId="0" borderId="0" xfId="0" applyFont="1" applyAlignment="1"/>
    <xf numFmtId="0" fontId="57" fillId="0" borderId="0" xfId="0" applyFont="1" applyAlignment="1"/>
    <xf numFmtId="0" fontId="67" fillId="6" borderId="0" xfId="0" applyFont="1" applyFill="1" applyAlignment="1"/>
    <xf numFmtId="0" fontId="68" fillId="6" borderId="0" xfId="0" applyFont="1" applyFill="1" applyAlignment="1">
      <alignment horizontal="centerContinuous"/>
    </xf>
    <xf numFmtId="0" fontId="67" fillId="6" borderId="0" xfId="0" applyFont="1" applyFill="1" applyAlignment="1">
      <alignment horizontal="centerContinuous"/>
    </xf>
    <xf numFmtId="0" fontId="69" fillId="6" borderId="0" xfId="0" applyFont="1" applyFill="1" applyAlignment="1">
      <alignment horizontal="right"/>
    </xf>
    <xf numFmtId="0" fontId="69" fillId="6" borderId="15" xfId="0" applyFont="1" applyFill="1" applyBorder="1" applyAlignment="1">
      <alignment horizontal="center" vertical="center" wrapText="1"/>
    </xf>
    <xf numFmtId="0" fontId="69" fillId="6" borderId="16" xfId="0" applyFont="1" applyFill="1" applyBorder="1" applyAlignment="1">
      <alignment horizontal="center" vertical="center"/>
    </xf>
    <xf numFmtId="0" fontId="69" fillId="6" borderId="15" xfId="0" applyFont="1" applyFill="1" applyBorder="1" applyAlignment="1">
      <alignment horizontal="center" vertical="center"/>
    </xf>
    <xf numFmtId="0" fontId="67" fillId="6" borderId="13" xfId="0" applyFont="1" applyFill="1" applyBorder="1" applyAlignment="1">
      <alignment horizontal="center"/>
    </xf>
    <xf numFmtId="176" fontId="67" fillId="6" borderId="20" xfId="1" applyNumberFormat="1" applyFont="1" applyFill="1" applyBorder="1" applyAlignment="1">
      <alignment horizontal="center"/>
    </xf>
    <xf numFmtId="0" fontId="67" fillId="6" borderId="14" xfId="0" applyFont="1" applyFill="1" applyBorder="1" applyAlignment="1">
      <alignment horizontal="center"/>
    </xf>
    <xf numFmtId="0" fontId="67" fillId="6" borderId="21" xfId="0" applyFont="1" applyFill="1" applyBorder="1" applyAlignment="1">
      <alignment horizontal="center"/>
    </xf>
    <xf numFmtId="0" fontId="67" fillId="6" borderId="20" xfId="0" applyFont="1" applyFill="1" applyBorder="1" applyAlignment="1">
      <alignment horizontal="center"/>
    </xf>
    <xf numFmtId="0" fontId="36" fillId="6" borderId="14" xfId="0" applyFont="1" applyFill="1" applyBorder="1" applyAlignment="1">
      <alignment horizontal="center"/>
    </xf>
    <xf numFmtId="0" fontId="36" fillId="6" borderId="64" xfId="0" applyFont="1" applyFill="1" applyBorder="1" applyAlignment="1">
      <alignment horizontal="center"/>
    </xf>
    <xf numFmtId="0" fontId="67" fillId="6" borderId="18" xfId="0" applyFont="1" applyFill="1" applyBorder="1" applyAlignment="1">
      <alignment horizontal="center"/>
    </xf>
    <xf numFmtId="176" fontId="67" fillId="6" borderId="0" xfId="1" applyNumberFormat="1" applyFont="1" applyFill="1" applyBorder="1" applyAlignment="1">
      <alignment horizontal="center"/>
    </xf>
    <xf numFmtId="0" fontId="67" fillId="6" borderId="28" xfId="0" applyFont="1" applyFill="1" applyBorder="1" applyAlignment="1">
      <alignment horizontal="center"/>
    </xf>
    <xf numFmtId="0" fontId="67" fillId="6" borderId="19" xfId="0" applyFont="1" applyFill="1" applyBorder="1" applyAlignment="1">
      <alignment horizontal="center"/>
    </xf>
    <xf numFmtId="0" fontId="67" fillId="6" borderId="0" xfId="0" applyFont="1" applyFill="1" applyAlignment="1">
      <alignment horizontal="center"/>
    </xf>
    <xf numFmtId="0" fontId="36" fillId="6" borderId="17" xfId="0" applyFont="1" applyFill="1" applyBorder="1" applyAlignment="1">
      <alignment horizontal="center"/>
    </xf>
    <xf numFmtId="0" fontId="36" fillId="6" borderId="65" xfId="0" applyFont="1" applyFill="1" applyBorder="1" applyAlignment="1">
      <alignment horizontal="center"/>
    </xf>
    <xf numFmtId="0" fontId="67" fillId="6" borderId="17" xfId="0" applyFont="1" applyFill="1" applyBorder="1" applyAlignment="1">
      <alignment horizontal="center"/>
    </xf>
    <xf numFmtId="0" fontId="67" fillId="6" borderId="66" xfId="0" applyFont="1" applyFill="1" applyBorder="1" applyAlignment="1">
      <alignment horizontal="center"/>
    </xf>
    <xf numFmtId="0" fontId="36" fillId="6" borderId="28" xfId="0" applyFont="1" applyFill="1" applyBorder="1" applyAlignment="1">
      <alignment horizontal="center"/>
    </xf>
    <xf numFmtId="0" fontId="36" fillId="6" borderId="67" xfId="0" applyFont="1" applyFill="1" applyBorder="1" applyAlignment="1">
      <alignment horizontal="center"/>
    </xf>
    <xf numFmtId="0" fontId="67" fillId="6" borderId="23" xfId="0" applyFont="1" applyFill="1" applyBorder="1" applyAlignment="1">
      <alignment horizontal="center"/>
    </xf>
    <xf numFmtId="0" fontId="67" fillId="6" borderId="24" xfId="0" applyFont="1" applyFill="1" applyBorder="1" applyAlignment="1">
      <alignment horizontal="center"/>
    </xf>
    <xf numFmtId="176" fontId="67" fillId="6" borderId="24" xfId="1" applyNumberFormat="1" applyFont="1" applyFill="1" applyBorder="1" applyAlignment="1">
      <alignment horizontal="center"/>
    </xf>
    <xf numFmtId="0" fontId="67" fillId="6" borderId="22" xfId="0" applyFont="1" applyFill="1" applyBorder="1" applyAlignment="1">
      <alignment horizontal="center"/>
    </xf>
    <xf numFmtId="176" fontId="67" fillId="6" borderId="68" xfId="1" applyNumberFormat="1" applyFont="1" applyFill="1" applyBorder="1" applyAlignment="1">
      <alignment horizontal="center"/>
    </xf>
    <xf numFmtId="0" fontId="67" fillId="6" borderId="25" xfId="0" applyFont="1" applyFill="1" applyBorder="1" applyAlignment="1">
      <alignment horizontal="center"/>
    </xf>
    <xf numFmtId="0" fontId="67" fillId="6" borderId="26" xfId="0" applyFont="1" applyFill="1" applyBorder="1" applyAlignment="1">
      <alignment horizontal="center"/>
    </xf>
    <xf numFmtId="0" fontId="67" fillId="6" borderId="4" xfId="0" applyFont="1" applyFill="1" applyBorder="1" applyAlignment="1">
      <alignment horizontal="center"/>
    </xf>
    <xf numFmtId="0" fontId="36" fillId="6" borderId="25" xfId="0" applyFont="1" applyFill="1" applyBorder="1" applyAlignment="1">
      <alignment horizontal="center"/>
    </xf>
    <xf numFmtId="0" fontId="36" fillId="6" borderId="69" xfId="0" applyFont="1" applyFill="1" applyBorder="1" applyAlignment="1">
      <alignment horizontal="center"/>
    </xf>
    <xf numFmtId="0" fontId="70" fillId="6" borderId="0" xfId="0" applyFont="1" applyFill="1" applyAlignment="1"/>
    <xf numFmtId="0" fontId="67" fillId="0" borderId="0" xfId="0" applyFont="1" applyAlignment="1">
      <alignment horizontal="right"/>
    </xf>
    <xf numFmtId="0" fontId="37" fillId="6" borderId="0" xfId="0" applyFont="1" applyFill="1" applyAlignment="1">
      <alignment vertical="top" wrapText="1"/>
    </xf>
    <xf numFmtId="0" fontId="4" fillId="0" borderId="75"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right" vertical="top" wrapText="1"/>
    </xf>
    <xf numFmtId="0" fontId="4" fillId="0" borderId="74" xfId="0" applyFont="1" applyBorder="1" applyAlignment="1">
      <alignment horizontal="right" vertical="top" wrapText="1"/>
    </xf>
    <xf numFmtId="0" fontId="3" fillId="0" borderId="75" xfId="0" applyFont="1" applyBorder="1" applyAlignment="1">
      <alignment horizontal="center" vertical="top" wrapText="1"/>
    </xf>
    <xf numFmtId="0" fontId="3" fillId="0" borderId="2" xfId="0" applyFont="1" applyBorder="1" applyAlignment="1">
      <alignment horizontal="center" vertical="top" wrapText="1"/>
    </xf>
    <xf numFmtId="0" fontId="4" fillId="0" borderId="79" xfId="0" applyFont="1" applyBorder="1" applyAlignment="1">
      <alignment horizontal="center" vertical="top" wrapText="1"/>
    </xf>
    <xf numFmtId="0" fontId="4" fillId="0" borderId="80" xfId="0" applyFont="1" applyBorder="1" applyAlignment="1">
      <alignment horizontal="center" vertical="top" wrapText="1"/>
    </xf>
    <xf numFmtId="0" fontId="4" fillId="0" borderId="81" xfId="0" applyFont="1" applyBorder="1" applyAlignment="1">
      <alignment horizontal="right" vertical="top" wrapText="1"/>
    </xf>
    <xf numFmtId="0" fontId="71" fillId="0" borderId="0" xfId="0" applyFont="1" applyAlignment="1">
      <alignment horizontal="left" vertical="center" indent="12"/>
    </xf>
    <xf numFmtId="0" fontId="73" fillId="0" borderId="0" xfId="0" applyFont="1">
      <alignment vertical="center"/>
    </xf>
    <xf numFmtId="0" fontId="76" fillId="0" borderId="0" xfId="0" applyFont="1">
      <alignment vertical="center"/>
    </xf>
    <xf numFmtId="0" fontId="72"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horizontal="justify" vertical="center" wrapText="1"/>
    </xf>
    <xf numFmtId="0" fontId="72" fillId="7" borderId="15" xfId="0" applyFont="1" applyFill="1" applyBorder="1" applyAlignment="1">
      <alignment horizontal="center" vertical="center" wrapText="1"/>
    </xf>
    <xf numFmtId="0" fontId="75" fillId="0" borderId="15" xfId="0" applyFont="1" applyBorder="1" applyAlignment="1">
      <alignment vertical="center" wrapText="1"/>
    </xf>
    <xf numFmtId="0" fontId="75" fillId="0" borderId="15" xfId="0" applyFont="1" applyBorder="1" applyAlignment="1">
      <alignment horizontal="center" vertical="top" wrapText="1"/>
    </xf>
    <xf numFmtId="0" fontId="75" fillId="0" borderId="15" xfId="0" applyFont="1" applyBorder="1" applyAlignment="1">
      <alignment horizontal="justify" vertical="top" wrapText="1"/>
    </xf>
    <xf numFmtId="0" fontId="72" fillId="0" borderId="15" xfId="0" applyFont="1" applyBorder="1" applyAlignment="1">
      <alignment horizontal="center" vertical="top" wrapText="1"/>
    </xf>
    <xf numFmtId="0" fontId="72" fillId="7" borderId="15" xfId="0" applyFont="1" applyFill="1" applyBorder="1" applyAlignment="1">
      <alignment horizontal="center" vertical="top" wrapText="1"/>
    </xf>
    <xf numFmtId="0" fontId="0" fillId="0" borderId="15" xfId="0" applyBorder="1" applyAlignment="1">
      <alignment vertical="top" wrapText="1"/>
    </xf>
    <xf numFmtId="0" fontId="72" fillId="0" borderId="0" xfId="0" applyFont="1" applyAlignment="1">
      <alignment horizontal="left" vertical="center"/>
    </xf>
    <xf numFmtId="0" fontId="78" fillId="0" borderId="0" xfId="0" applyFont="1" applyAlignment="1">
      <alignment vertical="center" wrapText="1"/>
    </xf>
    <xf numFmtId="0" fontId="79" fillId="0" borderId="0" xfId="0" applyFont="1" applyAlignment="1">
      <alignment vertical="center" wrapText="1"/>
    </xf>
    <xf numFmtId="0" fontId="80" fillId="0" borderId="0" xfId="0" applyFont="1" applyAlignment="1">
      <alignment vertical="center" wrapText="1"/>
    </xf>
    <xf numFmtId="0" fontId="80" fillId="0" borderId="0" xfId="0" applyFont="1" applyAlignment="1">
      <alignment horizontal="left" vertical="center" wrapText="1" indent="1"/>
    </xf>
    <xf numFmtId="10" fontId="82" fillId="0" borderId="0" xfId="0" applyNumberFormat="1" applyFont="1" applyAlignment="1"/>
    <xf numFmtId="0" fontId="24" fillId="0" borderId="0" xfId="0" applyFont="1">
      <alignment vertical="center"/>
    </xf>
    <xf numFmtId="0" fontId="9" fillId="2" borderId="15" xfId="0" applyFont="1" applyFill="1" applyBorder="1" applyAlignment="1">
      <alignment horizontal="center" vertical="center"/>
    </xf>
    <xf numFmtId="176" fontId="83" fillId="2" borderId="20" xfId="1" applyNumberFormat="1" applyFont="1" applyFill="1" applyBorder="1" applyAlignment="1">
      <alignment horizontal="center"/>
    </xf>
    <xf numFmtId="0" fontId="83" fillId="2" borderId="14" xfId="0" applyFont="1" applyFill="1" applyBorder="1" applyAlignment="1">
      <alignment horizontal="center"/>
    </xf>
    <xf numFmtId="0" fontId="83" fillId="2" borderId="21" xfId="0" applyFont="1" applyFill="1" applyBorder="1" applyAlignment="1">
      <alignment horizontal="center"/>
    </xf>
    <xf numFmtId="0" fontId="83" fillId="2" borderId="20" xfId="0" applyFont="1" applyFill="1" applyBorder="1" applyAlignment="1">
      <alignment horizontal="center"/>
    </xf>
    <xf numFmtId="0" fontId="84" fillId="2" borderId="14" xfId="0" applyFont="1" applyFill="1" applyBorder="1" applyAlignment="1">
      <alignment horizontal="center"/>
    </xf>
    <xf numFmtId="0" fontId="84" fillId="2" borderId="64" xfId="0" applyFont="1" applyFill="1" applyBorder="1" applyAlignment="1">
      <alignment horizontal="center"/>
    </xf>
    <xf numFmtId="0" fontId="85" fillId="2" borderId="0" xfId="0" applyFont="1" applyFill="1" applyAlignment="1"/>
    <xf numFmtId="176" fontId="6" fillId="2" borderId="0" xfId="1" applyNumberFormat="1" applyFont="1" applyFill="1" applyBorder="1" applyAlignment="1">
      <alignment horizontal="center"/>
    </xf>
    <xf numFmtId="0" fontId="84" fillId="2" borderId="17" xfId="0" applyFont="1" applyFill="1" applyBorder="1" applyAlignment="1">
      <alignment horizontal="center"/>
    </xf>
    <xf numFmtId="0" fontId="84" fillId="2" borderId="65" xfId="0" applyFont="1" applyFill="1" applyBorder="1" applyAlignment="1">
      <alignment horizontal="center"/>
    </xf>
    <xf numFmtId="0" fontId="6" fillId="2" borderId="66" xfId="0" applyFont="1" applyFill="1" applyBorder="1" applyAlignment="1">
      <alignment horizontal="center"/>
    </xf>
    <xf numFmtId="0" fontId="84" fillId="2" borderId="28" xfId="0" applyFont="1" applyFill="1" applyBorder="1" applyAlignment="1">
      <alignment horizontal="center"/>
    </xf>
    <xf numFmtId="0" fontId="84" fillId="2" borderId="67" xfId="0" applyFont="1" applyFill="1" applyBorder="1" applyAlignment="1">
      <alignment horizontal="center"/>
    </xf>
    <xf numFmtId="0" fontId="6" fillId="2" borderId="20" xfId="0" applyFont="1" applyFill="1" applyBorder="1" applyAlignment="1">
      <alignment horizontal="center"/>
    </xf>
    <xf numFmtId="176" fontId="6" fillId="2" borderId="68" xfId="1" applyNumberFormat="1" applyFont="1" applyFill="1" applyBorder="1" applyAlignment="1">
      <alignment horizontal="center"/>
    </xf>
    <xf numFmtId="0" fontId="6" fillId="2" borderId="4" xfId="0" applyFont="1" applyFill="1" applyBorder="1" applyAlignment="1">
      <alignment horizontal="center"/>
    </xf>
    <xf numFmtId="0" fontId="84" fillId="2" borderId="25" xfId="0" applyFont="1" applyFill="1" applyBorder="1" applyAlignment="1">
      <alignment horizontal="center"/>
    </xf>
    <xf numFmtId="0" fontId="84" fillId="2" borderId="69" xfId="0" applyFont="1" applyFill="1" applyBorder="1" applyAlignment="1">
      <alignment horizontal="center"/>
    </xf>
    <xf numFmtId="0" fontId="86" fillId="2" borderId="0" xfId="0" applyFont="1" applyFill="1" applyAlignment="1"/>
    <xf numFmtId="0" fontId="6" fillId="0" borderId="0" xfId="0" applyFont="1" applyAlignment="1">
      <alignment horizontal="right"/>
    </xf>
    <xf numFmtId="0" fontId="87" fillId="2" borderId="0" xfId="0" applyFont="1" applyFill="1" applyAlignment="1"/>
    <xf numFmtId="0" fontId="86" fillId="2" borderId="0" xfId="0" applyFont="1" applyFill="1" applyAlignment="1">
      <alignment wrapText="1"/>
    </xf>
    <xf numFmtId="0" fontId="6" fillId="2" borderId="0" xfId="0" applyFont="1" applyFill="1" applyAlignment="1">
      <alignment wrapText="1"/>
    </xf>
    <xf numFmtId="0" fontId="86" fillId="2" borderId="0" xfId="0" applyFont="1" applyFill="1" applyAlignment="1">
      <alignment horizontal="left" wrapText="1"/>
    </xf>
    <xf numFmtId="0" fontId="7" fillId="2" borderId="0" xfId="0" applyFont="1" applyFill="1" applyAlignment="1">
      <alignment horizontal="centerContinuous"/>
    </xf>
    <xf numFmtId="0" fontId="9" fillId="2" borderId="28" xfId="0" applyFont="1" applyFill="1" applyBorder="1" applyAlignment="1">
      <alignment horizontal="center" vertical="center" wrapText="1"/>
    </xf>
    <xf numFmtId="41" fontId="6" fillId="2" borderId="0" xfId="1" applyFont="1" applyFill="1" applyBorder="1" applyAlignment="1">
      <alignment horizontal="center"/>
    </xf>
    <xf numFmtId="0" fontId="6" fillId="2" borderId="0" xfId="0" applyFont="1" applyFill="1" applyAlignment="1">
      <alignment horizontal="center"/>
    </xf>
    <xf numFmtId="0" fontId="93" fillId="2" borderId="17" xfId="0" applyFont="1" applyFill="1" applyBorder="1" applyAlignment="1">
      <alignment horizontal="center"/>
    </xf>
    <xf numFmtId="0" fontId="93" fillId="2" borderId="65" xfId="0" applyFont="1" applyFill="1" applyBorder="1" applyAlignment="1">
      <alignment horizontal="center"/>
    </xf>
    <xf numFmtId="41" fontId="6" fillId="2" borderId="20" xfId="1" applyFont="1" applyFill="1" applyBorder="1" applyAlignment="1">
      <alignment horizontal="center"/>
    </xf>
    <xf numFmtId="0" fontId="93" fillId="2" borderId="28" xfId="0" applyFont="1" applyFill="1" applyBorder="1" applyAlignment="1">
      <alignment horizontal="center"/>
    </xf>
    <xf numFmtId="0" fontId="93" fillId="2" borderId="67" xfId="0" applyFont="1" applyFill="1" applyBorder="1" applyAlignment="1">
      <alignment horizontal="center"/>
    </xf>
    <xf numFmtId="0" fontId="93" fillId="2" borderId="14" xfId="0" applyFont="1" applyFill="1" applyBorder="1" applyAlignment="1">
      <alignment horizontal="center"/>
    </xf>
    <xf numFmtId="0" fontId="93" fillId="2" borderId="64" xfId="0" applyFont="1" applyFill="1" applyBorder="1" applyAlignment="1">
      <alignment horizontal="center"/>
    </xf>
    <xf numFmtId="41" fontId="6" fillId="2" borderId="24" xfId="1" applyFont="1" applyFill="1" applyBorder="1" applyAlignment="1">
      <alignment horizontal="center"/>
    </xf>
    <xf numFmtId="41" fontId="6" fillId="2" borderId="68" xfId="1" applyFont="1" applyFill="1" applyBorder="1" applyAlignment="1">
      <alignment horizontal="center"/>
    </xf>
    <xf numFmtId="0" fontId="93" fillId="2" borderId="25" xfId="0" applyFont="1" applyFill="1" applyBorder="1" applyAlignment="1">
      <alignment horizontal="center"/>
    </xf>
    <xf numFmtId="0" fontId="93" fillId="2" borderId="69" xfId="0" applyFont="1" applyFill="1" applyBorder="1" applyAlignment="1">
      <alignment horizontal="center"/>
    </xf>
    <xf numFmtId="0" fontId="9" fillId="2" borderId="36" xfId="0" applyFont="1" applyFill="1" applyBorder="1" applyAlignment="1">
      <alignment horizontal="center" vertical="center"/>
    </xf>
    <xf numFmtId="41" fontId="6" fillId="2" borderId="27" xfId="1" applyFont="1" applyFill="1" applyBorder="1" applyAlignment="1">
      <alignment horizontal="center"/>
    </xf>
    <xf numFmtId="0" fontId="6" fillId="2" borderId="108" xfId="0" applyFont="1" applyFill="1" applyBorder="1" applyAlignment="1">
      <alignment horizontal="center"/>
    </xf>
    <xf numFmtId="0" fontId="6" fillId="2" borderId="109" xfId="0" applyFont="1" applyFill="1" applyBorder="1" applyAlignment="1">
      <alignment horizontal="center"/>
    </xf>
    <xf numFmtId="0" fontId="6" fillId="2" borderId="110" xfId="0" applyFont="1" applyFill="1" applyBorder="1" applyAlignment="1">
      <alignment horizontal="center"/>
    </xf>
    <xf numFmtId="0" fontId="6" fillId="2" borderId="111" xfId="0" applyFont="1" applyFill="1" applyBorder="1" applyAlignment="1">
      <alignment horizontal="center"/>
    </xf>
    <xf numFmtId="0" fontId="6" fillId="2" borderId="65" xfId="0" applyFont="1" applyFill="1" applyBorder="1" applyAlignment="1">
      <alignment horizontal="center"/>
    </xf>
    <xf numFmtId="0" fontId="6" fillId="2" borderId="64" xfId="0" applyFont="1" applyFill="1" applyBorder="1" applyAlignment="1">
      <alignment horizontal="center"/>
    </xf>
    <xf numFmtId="0" fontId="6" fillId="2" borderId="67" xfId="0" applyFont="1" applyFill="1" applyBorder="1" applyAlignment="1">
      <alignment horizontal="center"/>
    </xf>
    <xf numFmtId="0" fontId="6" fillId="2" borderId="69" xfId="0" applyFont="1" applyFill="1" applyBorder="1" applyAlignment="1">
      <alignment horizontal="center"/>
    </xf>
    <xf numFmtId="0" fontId="94" fillId="2" borderId="0" xfId="0" applyFont="1" applyFill="1" applyAlignment="1"/>
    <xf numFmtId="0" fontId="95" fillId="0" borderId="0" xfId="0" applyFont="1">
      <alignment vertical="center"/>
    </xf>
    <xf numFmtId="0" fontId="96" fillId="2" borderId="0" xfId="0" applyFont="1" applyFill="1" applyAlignment="1"/>
    <xf numFmtId="0" fontId="94" fillId="2" borderId="0" xfId="0" applyFont="1" applyFill="1" applyAlignment="1">
      <alignment horizontal="right"/>
    </xf>
    <xf numFmtId="0" fontId="95" fillId="2" borderId="0" xfId="0" applyFont="1" applyFill="1" applyAlignment="1"/>
    <xf numFmtId="0" fontId="22" fillId="0" borderId="6" xfId="0" applyFont="1" applyBorder="1" applyAlignment="1"/>
    <xf numFmtId="0" fontId="99" fillId="0" borderId="0" xfId="0" applyFont="1" applyAlignment="1">
      <alignment horizontal="left" vertical="center"/>
    </xf>
    <xf numFmtId="0" fontId="79" fillId="0" borderId="0" xfId="0" applyFont="1" applyAlignment="1">
      <alignment horizontal="left" vertical="center" wrapText="1"/>
    </xf>
    <xf numFmtId="0" fontId="100" fillId="0" borderId="0" xfId="2" applyFont="1" applyAlignment="1" applyProtection="1">
      <alignment horizontal="left" vertical="center" wrapText="1"/>
    </xf>
    <xf numFmtId="0" fontId="101" fillId="0" borderId="0" xfId="0" applyFont="1" applyAlignment="1">
      <alignment horizontal="left" vertical="top" wrapText="1"/>
    </xf>
    <xf numFmtId="0" fontId="103" fillId="5" borderId="0" xfId="0" applyFont="1" applyFill="1" applyAlignment="1">
      <alignment horizontal="left" vertical="center" wrapText="1"/>
    </xf>
    <xf numFmtId="0" fontId="105" fillId="0" borderId="0" xfId="0" applyFont="1">
      <alignment vertical="center"/>
    </xf>
    <xf numFmtId="0" fontId="105" fillId="0" borderId="105" xfId="0" applyFont="1" applyBorder="1" applyAlignment="1" applyProtection="1">
      <alignment horizontal="center" vertical="center"/>
      <protection locked="0"/>
    </xf>
    <xf numFmtId="0" fontId="103" fillId="0" borderId="14" xfId="0" applyFont="1" applyBorder="1">
      <alignment vertical="center"/>
    </xf>
    <xf numFmtId="0" fontId="99" fillId="0" borderId="0" xfId="0" applyFont="1">
      <alignment vertical="center"/>
    </xf>
    <xf numFmtId="0" fontId="112" fillId="9" borderId="0" xfId="2" applyFont="1" applyFill="1" applyAlignment="1" applyProtection="1">
      <alignment vertical="center"/>
    </xf>
    <xf numFmtId="0" fontId="104" fillId="0" borderId="14" xfId="0" applyFont="1" applyBorder="1" applyAlignment="1">
      <alignment horizontal="right" vertical="center" shrinkToFit="1"/>
    </xf>
    <xf numFmtId="0" fontId="103" fillId="0" borderId="14" xfId="0" applyFont="1" applyBorder="1" applyAlignment="1">
      <alignment vertical="center" shrinkToFit="1"/>
    </xf>
    <xf numFmtId="0" fontId="4" fillId="0" borderId="75" xfId="0" applyFont="1" applyBorder="1" applyAlignment="1">
      <alignment horizontal="center" vertical="center" wrapText="1"/>
    </xf>
    <xf numFmtId="0" fontId="4" fillId="0" borderId="3" xfId="0" applyFont="1" applyBorder="1" applyAlignment="1">
      <alignment horizontal="right" vertical="center" wrapText="1"/>
    </xf>
    <xf numFmtId="0" fontId="3" fillId="0" borderId="7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right" vertical="center" wrapText="1"/>
    </xf>
    <xf numFmtId="0" fontId="4" fillId="0" borderId="0" xfId="0" applyFont="1">
      <alignment vertical="center"/>
    </xf>
    <xf numFmtId="0" fontId="105" fillId="3" borderId="0" xfId="0" applyFont="1" applyFill="1">
      <alignment vertical="center"/>
    </xf>
    <xf numFmtId="0" fontId="110" fillId="5" borderId="0" xfId="0" applyFont="1" applyFill="1" applyAlignment="1">
      <alignment horizontal="right" vertical="center"/>
    </xf>
    <xf numFmtId="0" fontId="104" fillId="0" borderId="0" xfId="0" applyFont="1">
      <alignment vertical="center"/>
    </xf>
    <xf numFmtId="0" fontId="99" fillId="5" borderId="0" xfId="0" applyFont="1" applyFill="1" applyAlignment="1">
      <alignment horizontal="right" vertical="center"/>
    </xf>
    <xf numFmtId="0" fontId="106" fillId="8" borderId="15" xfId="0" applyFont="1" applyFill="1" applyBorder="1" applyAlignment="1">
      <alignment horizontal="right" vertical="center" shrinkToFit="1"/>
    </xf>
    <xf numFmtId="0" fontId="105" fillId="3" borderId="0" xfId="0" applyFont="1" applyFill="1" applyAlignment="1">
      <alignment horizontal="center" vertical="center"/>
    </xf>
    <xf numFmtId="0" fontId="105" fillId="0" borderId="0" xfId="0" applyFont="1" applyAlignment="1">
      <alignment horizontal="center" vertical="center"/>
    </xf>
    <xf numFmtId="178" fontId="106" fillId="3" borderId="0" xfId="0" applyNumberFormat="1" applyFont="1" applyFill="1" applyAlignment="1">
      <alignment horizontal="center" vertical="center"/>
    </xf>
    <xf numFmtId="178" fontId="81" fillId="3" borderId="0" xfId="0" applyNumberFormat="1" applyFont="1" applyFill="1" applyAlignment="1">
      <alignment horizontal="center" vertical="center"/>
    </xf>
    <xf numFmtId="0" fontId="107" fillId="0" borderId="0" xfId="0" applyFont="1" applyAlignment="1">
      <alignment horizontal="left" vertical="center"/>
    </xf>
    <xf numFmtId="0" fontId="99" fillId="9" borderId="0" xfId="0" applyFont="1" applyFill="1">
      <alignment vertical="center"/>
    </xf>
    <xf numFmtId="0" fontId="81" fillId="0" borderId="0" xfId="0" applyFont="1">
      <alignment vertical="center"/>
    </xf>
    <xf numFmtId="0" fontId="81" fillId="9" borderId="0" xfId="0" applyFont="1" applyFill="1" applyAlignment="1">
      <alignment horizontal="right" vertical="center"/>
    </xf>
    <xf numFmtId="0" fontId="81" fillId="9" borderId="0" xfId="0" applyFont="1" applyFill="1">
      <alignment vertical="center"/>
    </xf>
    <xf numFmtId="0" fontId="50" fillId="0" borderId="0" xfId="2" applyAlignment="1" applyProtection="1">
      <alignment vertical="center"/>
    </xf>
    <xf numFmtId="0" fontId="99" fillId="0" borderId="0" xfId="0" applyFont="1" applyAlignment="1">
      <alignment horizontal="right" vertical="center"/>
    </xf>
    <xf numFmtId="0" fontId="0" fillId="0" borderId="0" xfId="0" applyAlignment="1">
      <alignment vertical="center" wrapText="1"/>
    </xf>
    <xf numFmtId="0" fontId="0" fillId="5" borderId="0" xfId="0" applyFill="1" applyAlignment="1">
      <alignment vertical="center" wrapText="1"/>
    </xf>
    <xf numFmtId="0" fontId="113" fillId="0" borderId="0" xfId="0" applyFont="1">
      <alignment vertical="center"/>
    </xf>
    <xf numFmtId="0" fontId="113" fillId="0" borderId="0" xfId="0" applyFont="1" applyAlignment="1">
      <alignment horizontal="center" vertical="center"/>
    </xf>
    <xf numFmtId="0" fontId="113" fillId="0" borderId="15" xfId="0" applyFont="1" applyBorder="1" applyAlignment="1">
      <alignment vertical="center" wrapText="1"/>
    </xf>
    <xf numFmtId="0" fontId="113" fillId="0" borderId="15" xfId="0" applyFont="1" applyBorder="1" applyAlignment="1">
      <alignment horizontal="center" vertical="center" wrapText="1"/>
    </xf>
    <xf numFmtId="0" fontId="113" fillId="0" borderId="0" xfId="0" applyFont="1" applyAlignment="1">
      <alignment vertical="center" wrapText="1"/>
    </xf>
    <xf numFmtId="0" fontId="113" fillId="0" borderId="15" xfId="0" applyFont="1" applyBorder="1">
      <alignment vertical="center"/>
    </xf>
    <xf numFmtId="0" fontId="113" fillId="0" borderId="15" xfId="0" applyFont="1" applyBorder="1" applyAlignment="1">
      <alignment horizontal="center" vertical="center"/>
    </xf>
    <xf numFmtId="0" fontId="99" fillId="0" borderId="15" xfId="0" applyFont="1" applyBorder="1">
      <alignment vertical="center"/>
    </xf>
    <xf numFmtId="0" fontId="115" fillId="0" borderId="0" xfId="0" applyFont="1" applyAlignment="1">
      <alignment horizontal="center"/>
    </xf>
    <xf numFmtId="0" fontId="117" fillId="0" borderId="0" xfId="0" applyFont="1" applyAlignment="1"/>
    <xf numFmtId="0" fontId="118" fillId="0" borderId="0" xfId="0" applyFont="1" applyAlignment="1"/>
    <xf numFmtId="0" fontId="119" fillId="0" borderId="0" xfId="0" applyFont="1" applyAlignment="1"/>
    <xf numFmtId="0" fontId="120" fillId="0" borderId="0" xfId="0" applyFont="1" applyAlignment="1"/>
    <xf numFmtId="0" fontId="121" fillId="0" borderId="0" xfId="0" applyFont="1" applyAlignment="1"/>
    <xf numFmtId="0" fontId="122" fillId="0" borderId="0" xfId="0" applyFont="1" applyAlignment="1">
      <alignment horizontal="left"/>
    </xf>
    <xf numFmtId="0" fontId="117" fillId="0" borderId="0" xfId="0" applyFont="1" applyAlignment="1">
      <alignment horizontal="left" vertical="center"/>
    </xf>
    <xf numFmtId="0" fontId="122" fillId="0" borderId="0" xfId="0" applyFont="1" applyAlignment="1">
      <alignment horizontal="left" vertical="center"/>
    </xf>
    <xf numFmtId="0" fontId="0" fillId="0" borderId="0" xfId="0" applyAlignment="1">
      <alignment horizontal="left" vertical="center"/>
    </xf>
    <xf numFmtId="0" fontId="124" fillId="0" borderId="0" xfId="0" applyFont="1" applyAlignment="1">
      <alignment vertical="center" wrapText="1"/>
    </xf>
    <xf numFmtId="0" fontId="125" fillId="11" borderId="24" xfId="0" applyFont="1" applyFill="1" applyBorder="1" applyAlignment="1">
      <alignment horizontal="center" vertical="center" shrinkToFit="1"/>
    </xf>
    <xf numFmtId="0" fontId="125" fillId="11" borderId="19" xfId="0" applyFont="1" applyFill="1" applyBorder="1" applyAlignment="1">
      <alignment horizontal="center" vertical="center"/>
    </xf>
    <xf numFmtId="0" fontId="32" fillId="11" borderId="24" xfId="0" applyFont="1" applyFill="1" applyBorder="1" applyAlignment="1">
      <alignment horizontal="center" vertical="center" shrinkToFit="1"/>
    </xf>
    <xf numFmtId="0" fontId="32" fillId="11" borderId="0" xfId="0" applyFont="1" applyFill="1" applyAlignment="1">
      <alignment horizontal="center" vertical="center"/>
    </xf>
    <xf numFmtId="0" fontId="32" fillId="11" borderId="19" xfId="0" applyFont="1" applyFill="1" applyBorder="1" applyAlignment="1">
      <alignment horizontal="center" vertical="center"/>
    </xf>
    <xf numFmtId="178" fontId="124" fillId="11" borderId="20" xfId="0" applyNumberFormat="1" applyFont="1" applyFill="1" applyBorder="1" applyAlignment="1">
      <alignment horizontal="center" vertical="center"/>
    </xf>
    <xf numFmtId="178" fontId="124" fillId="11" borderId="21" xfId="0" applyNumberFormat="1" applyFont="1" applyFill="1" applyBorder="1" applyAlignment="1">
      <alignment horizontal="center" vertical="center"/>
    </xf>
    <xf numFmtId="178" fontId="28" fillId="11" borderId="20" xfId="0" applyNumberFormat="1" applyFont="1" applyFill="1" applyBorder="1" applyAlignment="1">
      <alignment horizontal="center" vertical="center"/>
    </xf>
    <xf numFmtId="10" fontId="28" fillId="11" borderId="66" xfId="0" applyNumberFormat="1" applyFont="1" applyFill="1" applyBorder="1" applyAlignment="1">
      <alignment horizontal="center" vertical="center" wrapText="1"/>
    </xf>
    <xf numFmtId="178" fontId="28" fillId="11" borderId="21" xfId="0" applyNumberFormat="1" applyFont="1" applyFill="1" applyBorder="1" applyAlignment="1">
      <alignment horizontal="center" vertical="center"/>
    </xf>
    <xf numFmtId="0" fontId="0" fillId="0" borderId="113" xfId="0" applyBorder="1" applyAlignment="1"/>
    <xf numFmtId="0" fontId="15" fillId="0" borderId="114" xfId="0" applyFont="1" applyBorder="1" applyAlignment="1"/>
    <xf numFmtId="0" fontId="67" fillId="0" borderId="114" xfId="0" applyFont="1" applyBorder="1" applyAlignment="1">
      <alignment horizontal="center"/>
    </xf>
    <xf numFmtId="0" fontId="67" fillId="0" borderId="0" xfId="0" applyFont="1" applyAlignment="1"/>
    <xf numFmtId="0" fontId="124" fillId="0" borderId="113" xfId="0" applyFont="1" applyBorder="1" applyAlignment="1"/>
    <xf numFmtId="0" fontId="124" fillId="0" borderId="19" xfId="0" applyFont="1" applyBorder="1" applyAlignment="1"/>
    <xf numFmtId="0" fontId="28" fillId="0" borderId="113" xfId="0" applyFont="1" applyBorder="1" applyAlignment="1"/>
    <xf numFmtId="0" fontId="28" fillId="0" borderId="114" xfId="0" applyFont="1" applyBorder="1" applyAlignment="1"/>
    <xf numFmtId="0" fontId="28" fillId="0" borderId="19" xfId="0" applyFont="1" applyBorder="1" applyAlignment="1"/>
    <xf numFmtId="0" fontId="0" fillId="0" borderId="115" xfId="0" applyBorder="1" applyAlignment="1"/>
    <xf numFmtId="0" fontId="15" fillId="0" borderId="116" xfId="0" applyFont="1" applyBorder="1" applyAlignment="1"/>
    <xf numFmtId="0" fontId="67" fillId="0" borderId="117" xfId="0" applyFont="1" applyBorder="1" applyAlignment="1">
      <alignment horizontal="center"/>
    </xf>
    <xf numFmtId="0" fontId="67" fillId="0" borderId="118" xfId="0" applyFont="1" applyBorder="1" applyAlignment="1"/>
    <xf numFmtId="180" fontId="124" fillId="0" borderId="119" xfId="0" applyNumberFormat="1" applyFont="1" applyBorder="1" applyAlignment="1"/>
    <xf numFmtId="180" fontId="124" fillId="0" borderId="120" xfId="0" applyNumberFormat="1" applyFont="1" applyBorder="1" applyAlignment="1"/>
    <xf numFmtId="180" fontId="28" fillId="0" borderId="119" xfId="0" applyNumberFormat="1" applyFont="1" applyBorder="1" applyAlignment="1"/>
    <xf numFmtId="180" fontId="28" fillId="0" borderId="117" xfId="0" applyNumberFormat="1" applyFont="1" applyBorder="1" applyAlignment="1"/>
    <xf numFmtId="180" fontId="28" fillId="0" borderId="120" xfId="0" applyNumberFormat="1" applyFont="1" applyBorder="1" applyAlignment="1"/>
    <xf numFmtId="0" fontId="15" fillId="0" borderId="121" xfId="0" applyFont="1" applyBorder="1" applyAlignment="1"/>
    <xf numFmtId="0" fontId="67" fillId="0" borderId="116" xfId="0" applyFont="1" applyBorder="1" applyAlignment="1">
      <alignment horizontal="center"/>
    </xf>
    <xf numFmtId="180" fontId="124" fillId="0" borderId="115" xfId="0" applyNumberFormat="1" applyFont="1" applyBorder="1" applyAlignment="1"/>
    <xf numFmtId="180" fontId="124" fillId="0" borderId="19" xfId="0" applyNumberFormat="1" applyFont="1" applyBorder="1" applyAlignment="1"/>
    <xf numFmtId="180" fontId="28" fillId="0" borderId="115" xfId="0" applyNumberFormat="1" applyFont="1" applyBorder="1" applyAlignment="1"/>
    <xf numFmtId="180" fontId="28" fillId="0" borderId="116" xfId="0" applyNumberFormat="1" applyFont="1" applyBorder="1" applyAlignment="1"/>
    <xf numFmtId="180" fontId="28" fillId="0" borderId="19" xfId="0" applyNumberFormat="1" applyFont="1" applyBorder="1" applyAlignment="1"/>
    <xf numFmtId="0" fontId="15" fillId="0" borderId="117" xfId="0" applyFont="1" applyBorder="1" applyAlignment="1"/>
    <xf numFmtId="0" fontId="0" fillId="0" borderId="122" xfId="0" applyBorder="1" applyAlignment="1"/>
    <xf numFmtId="0" fontId="15" fillId="0" borderId="123" xfId="0" applyFont="1" applyBorder="1" applyAlignment="1"/>
    <xf numFmtId="0" fontId="67" fillId="0" borderId="123" xfId="0" applyFont="1" applyBorder="1" applyAlignment="1">
      <alignment horizontal="center"/>
    </xf>
    <xf numFmtId="0" fontId="67" fillId="0" borderId="66" xfId="0" applyFont="1" applyBorder="1" applyAlignment="1"/>
    <xf numFmtId="180" fontId="124" fillId="0" borderId="122" xfId="0" applyNumberFormat="1" applyFont="1" applyBorder="1" applyAlignment="1"/>
    <xf numFmtId="180" fontId="124" fillId="0" borderId="21" xfId="0" applyNumberFormat="1" applyFont="1" applyBorder="1" applyAlignment="1"/>
    <xf numFmtId="180" fontId="28" fillId="0" borderId="122" xfId="0" applyNumberFormat="1" applyFont="1" applyBorder="1" applyAlignment="1"/>
    <xf numFmtId="180" fontId="28" fillId="0" borderId="123" xfId="0" applyNumberFormat="1" applyFont="1" applyBorder="1" applyAlignment="1"/>
    <xf numFmtId="180" fontId="28" fillId="0" borderId="21" xfId="0" applyNumberFormat="1" applyFont="1" applyBorder="1" applyAlignment="1"/>
    <xf numFmtId="0" fontId="0" fillId="8" borderId="35" xfId="0" applyFill="1" applyBorder="1" applyAlignment="1"/>
    <xf numFmtId="0" fontId="69" fillId="8" borderId="106" xfId="0" applyFont="1" applyFill="1" applyBorder="1" applyAlignment="1"/>
    <xf numFmtId="0" fontId="69" fillId="8" borderId="106" xfId="0" applyFont="1" applyFill="1" applyBorder="1" applyAlignment="1">
      <alignment horizontal="center"/>
    </xf>
    <xf numFmtId="0" fontId="69" fillId="8" borderId="16" xfId="0" applyFont="1" applyFill="1" applyBorder="1" applyAlignment="1"/>
    <xf numFmtId="181" fontId="124" fillId="8" borderId="124" xfId="0" applyNumberFormat="1" applyFont="1" applyFill="1" applyBorder="1" applyAlignment="1"/>
    <xf numFmtId="181" fontId="124" fillId="8" borderId="16" xfId="0" applyNumberFormat="1" applyFont="1" applyFill="1" applyBorder="1" applyAlignment="1"/>
    <xf numFmtId="181" fontId="28" fillId="8" borderId="124" xfId="0" applyNumberFormat="1" applyFont="1" applyFill="1" applyBorder="1" applyAlignment="1"/>
    <xf numFmtId="181" fontId="28" fillId="8" borderId="125" xfId="0" applyNumberFormat="1" applyFont="1" applyFill="1" applyBorder="1" applyAlignment="1"/>
    <xf numFmtId="181" fontId="28" fillId="8" borderId="16" xfId="0" applyNumberFormat="1" applyFont="1" applyFill="1" applyBorder="1" applyAlignment="1"/>
    <xf numFmtId="0" fontId="0" fillId="12" borderId="20" xfId="0" applyFill="1" applyBorder="1" applyAlignment="1"/>
    <xf numFmtId="0" fontId="69" fillId="5" borderId="66" xfId="0" applyFont="1" applyFill="1" applyBorder="1" applyAlignment="1"/>
    <xf numFmtId="0" fontId="67" fillId="5" borderId="66" xfId="0" applyFont="1" applyFill="1" applyBorder="1" applyAlignment="1">
      <alignment horizontal="center"/>
    </xf>
    <xf numFmtId="0" fontId="67" fillId="5" borderId="21" xfId="0" applyFont="1" applyFill="1" applyBorder="1" applyAlignment="1"/>
    <xf numFmtId="182" fontId="124" fillId="12" borderId="122" xfId="0" applyNumberFormat="1" applyFont="1" applyFill="1" applyBorder="1" applyAlignment="1"/>
    <xf numFmtId="182" fontId="124" fillId="12" borderId="66" xfId="0" applyNumberFormat="1" applyFont="1" applyFill="1" applyBorder="1" applyAlignment="1"/>
    <xf numFmtId="182" fontId="28" fillId="12" borderId="122" xfId="0" applyNumberFormat="1" applyFont="1" applyFill="1" applyBorder="1" applyAlignment="1"/>
    <xf numFmtId="182" fontId="28" fillId="12" borderId="123" xfId="0" applyNumberFormat="1" applyFont="1" applyFill="1" applyBorder="1" applyAlignment="1"/>
    <xf numFmtId="182" fontId="28" fillId="12" borderId="21" xfId="0" applyNumberFormat="1" applyFont="1" applyFill="1" applyBorder="1" applyAlignment="1"/>
    <xf numFmtId="0" fontId="67" fillId="0" borderId="0" xfId="0" applyFont="1" applyAlignment="1">
      <alignment horizontal="center"/>
    </xf>
    <xf numFmtId="0" fontId="126" fillId="0" borderId="0" xfId="0" applyFont="1" applyAlignment="1"/>
    <xf numFmtId="183" fontId="126" fillId="0" borderId="0" xfId="0" applyNumberFormat="1" applyFont="1" applyAlignment="1">
      <alignment horizontal="left"/>
    </xf>
    <xf numFmtId="0" fontId="37" fillId="0" borderId="0" xfId="0" applyFont="1" applyAlignment="1"/>
    <xf numFmtId="183" fontId="37" fillId="0" borderId="0" xfId="0" applyNumberFormat="1" applyFont="1" applyAlignment="1">
      <alignment horizontal="left"/>
    </xf>
    <xf numFmtId="0" fontId="0" fillId="0" borderId="24" xfId="0" applyBorder="1" applyAlignment="1"/>
    <xf numFmtId="0" fontId="0" fillId="0" borderId="20" xfId="0" applyBorder="1" applyAlignment="1"/>
    <xf numFmtId="0" fontId="69" fillId="0" borderId="0" xfId="0" applyFont="1" applyAlignment="1"/>
    <xf numFmtId="0" fontId="118" fillId="0" borderId="66" xfId="0" applyFont="1" applyBorder="1" applyAlignment="1"/>
    <xf numFmtId="0" fontId="119" fillId="0" borderId="66" xfId="0" applyFont="1" applyBorder="1" applyAlignment="1"/>
    <xf numFmtId="0" fontId="67" fillId="0" borderId="19" xfId="0" applyFont="1" applyBorder="1" applyAlignment="1"/>
    <xf numFmtId="0" fontId="124" fillId="0" borderId="0" xfId="0" applyFont="1" applyAlignment="1"/>
    <xf numFmtId="0" fontId="67" fillId="0" borderId="113" xfId="0" applyFont="1" applyBorder="1" applyAlignment="1"/>
    <xf numFmtId="0" fontId="67" fillId="0" borderId="126" xfId="0" applyFont="1" applyBorder="1" applyAlignment="1"/>
    <xf numFmtId="0" fontId="67" fillId="0" borderId="120" xfId="0" applyFont="1" applyBorder="1" applyAlignment="1"/>
    <xf numFmtId="180" fontId="124" fillId="0" borderId="118" xfId="0" applyNumberFormat="1" applyFont="1" applyBorder="1" applyAlignment="1"/>
    <xf numFmtId="180" fontId="28" fillId="0" borderId="127" xfId="0" applyNumberFormat="1" applyFont="1" applyBorder="1" applyAlignment="1"/>
    <xf numFmtId="180" fontId="124" fillId="0" borderId="0" xfId="0" applyNumberFormat="1" applyFont="1" applyAlignment="1"/>
    <xf numFmtId="180" fontId="28" fillId="0" borderId="128" xfId="0" applyNumberFormat="1" applyFont="1" applyBorder="1" applyAlignment="1"/>
    <xf numFmtId="0" fontId="0" fillId="4" borderId="115" xfId="0" applyFill="1" applyBorder="1" applyAlignment="1"/>
    <xf numFmtId="0" fontId="15" fillId="4" borderId="116" xfId="0" applyFont="1" applyFill="1" applyBorder="1" applyAlignment="1"/>
    <xf numFmtId="0" fontId="67" fillId="4" borderId="116" xfId="0" applyFont="1" applyFill="1" applyBorder="1" applyAlignment="1">
      <alignment horizontal="center"/>
    </xf>
    <xf numFmtId="0" fontId="67" fillId="4" borderId="19" xfId="0" applyFont="1" applyFill="1" applyBorder="1" applyAlignment="1"/>
    <xf numFmtId="180" fontId="124" fillId="4" borderId="115" xfId="0" applyNumberFormat="1" applyFont="1" applyFill="1" applyBorder="1" applyAlignment="1"/>
    <xf numFmtId="180" fontId="124" fillId="4" borderId="0" xfId="0" applyNumberFormat="1" applyFont="1" applyFill="1" applyAlignment="1"/>
    <xf numFmtId="180" fontId="28" fillId="4" borderId="115" xfId="0" applyNumberFormat="1" applyFont="1" applyFill="1" applyBorder="1" applyAlignment="1"/>
    <xf numFmtId="180" fontId="28" fillId="4" borderId="128" xfId="0" applyNumberFormat="1" applyFont="1" applyFill="1" applyBorder="1" applyAlignment="1"/>
    <xf numFmtId="180" fontId="28" fillId="4" borderId="19" xfId="0" applyNumberFormat="1" applyFont="1" applyFill="1" applyBorder="1" applyAlignment="1"/>
    <xf numFmtId="0" fontId="15" fillId="4" borderId="117" xfId="0" applyFont="1" applyFill="1" applyBorder="1" applyAlignment="1"/>
    <xf numFmtId="0" fontId="67" fillId="4" borderId="117" xfId="0" applyFont="1" applyFill="1" applyBorder="1" applyAlignment="1">
      <alignment horizontal="center"/>
    </xf>
    <xf numFmtId="0" fontId="67" fillId="4" borderId="120" xfId="0" applyFont="1" applyFill="1" applyBorder="1" applyAlignment="1"/>
    <xf numFmtId="180" fontId="124" fillId="4" borderId="119" xfId="0" applyNumberFormat="1" applyFont="1" applyFill="1" applyBorder="1" applyAlignment="1"/>
    <xf numFmtId="180" fontId="124" fillId="4" borderId="118" xfId="0" applyNumberFormat="1" applyFont="1" applyFill="1" applyBorder="1" applyAlignment="1"/>
    <xf numFmtId="180" fontId="28" fillId="4" borderId="119" xfId="0" applyNumberFormat="1" applyFont="1" applyFill="1" applyBorder="1" applyAlignment="1"/>
    <xf numFmtId="180" fontId="28" fillId="4" borderId="127" xfId="0" applyNumberFormat="1" applyFont="1" applyFill="1" applyBorder="1" applyAlignment="1"/>
    <xf numFmtId="180" fontId="28" fillId="4" borderId="120" xfId="0" applyNumberFormat="1" applyFont="1" applyFill="1" applyBorder="1" applyAlignment="1"/>
    <xf numFmtId="0" fontId="0" fillId="4" borderId="122" xfId="0" applyFill="1" applyBorder="1" applyAlignment="1"/>
    <xf numFmtId="0" fontId="15" fillId="4" borderId="123" xfId="0" applyFont="1" applyFill="1" applyBorder="1" applyAlignment="1"/>
    <xf numFmtId="0" fontId="67" fillId="4" borderId="123" xfId="0" applyFont="1" applyFill="1" applyBorder="1" applyAlignment="1">
      <alignment horizontal="center"/>
    </xf>
    <xf numFmtId="0" fontId="67" fillId="4" borderId="21" xfId="0" applyFont="1" applyFill="1" applyBorder="1" applyAlignment="1"/>
    <xf numFmtId="180" fontId="124" fillId="4" borderId="122" xfId="0" applyNumberFormat="1" applyFont="1" applyFill="1" applyBorder="1" applyAlignment="1"/>
    <xf numFmtId="180" fontId="124" fillId="4" borderId="66" xfId="0" applyNumberFormat="1" applyFont="1" applyFill="1" applyBorder="1" applyAlignment="1"/>
    <xf numFmtId="180" fontId="28" fillId="4" borderId="122" xfId="0" applyNumberFormat="1" applyFont="1" applyFill="1" applyBorder="1" applyAlignment="1"/>
    <xf numFmtId="180" fontId="28" fillId="4" borderId="129" xfId="0" applyNumberFormat="1" applyFont="1" applyFill="1" applyBorder="1" applyAlignment="1"/>
    <xf numFmtId="180" fontId="28" fillId="4" borderId="21" xfId="0" applyNumberFormat="1" applyFont="1" applyFill="1" applyBorder="1" applyAlignment="1"/>
    <xf numFmtId="181" fontId="28" fillId="8" borderId="130" xfId="0" applyNumberFormat="1" applyFont="1" applyFill="1" applyBorder="1" applyAlignment="1"/>
    <xf numFmtId="182" fontId="28" fillId="12" borderId="129" xfId="0" applyNumberFormat="1" applyFont="1" applyFill="1" applyBorder="1" applyAlignment="1"/>
    <xf numFmtId="0" fontId="67" fillId="0" borderId="111" xfId="0" applyFont="1" applyBorder="1" applyAlignment="1"/>
    <xf numFmtId="183" fontId="126" fillId="0" borderId="111" xfId="0" applyNumberFormat="1" applyFont="1" applyBorder="1" applyAlignment="1">
      <alignment horizontal="left"/>
    </xf>
    <xf numFmtId="183" fontId="37" fillId="0" borderId="111" xfId="0" applyNumberFormat="1" applyFont="1" applyBorder="1" applyAlignment="1">
      <alignment horizontal="left"/>
    </xf>
    <xf numFmtId="0" fontId="0" fillId="0" borderId="111" xfId="0" applyBorder="1" applyAlignment="1"/>
    <xf numFmtId="0" fontId="0" fillId="4" borderId="24" xfId="0" applyFill="1" applyBorder="1" applyAlignment="1"/>
    <xf numFmtId="0" fontId="0" fillId="12" borderId="35" xfId="0" applyFill="1" applyBorder="1" applyAlignment="1"/>
    <xf numFmtId="0" fontId="69" fillId="5" borderId="106" xfId="0" applyFont="1" applyFill="1" applyBorder="1" applyAlignment="1"/>
    <xf numFmtId="0" fontId="67" fillId="5" borderId="106" xfId="0" applyFont="1" applyFill="1" applyBorder="1" applyAlignment="1">
      <alignment horizontal="center"/>
    </xf>
    <xf numFmtId="0" fontId="67" fillId="5" borderId="16" xfId="0" applyFont="1" applyFill="1" applyBorder="1" applyAlignment="1"/>
    <xf numFmtId="0" fontId="69" fillId="0" borderId="111" xfId="0" applyFont="1" applyBorder="1" applyAlignment="1"/>
    <xf numFmtId="0" fontId="67" fillId="0" borderId="111" xfId="0" applyFont="1" applyBorder="1" applyAlignment="1">
      <alignment horizontal="center"/>
    </xf>
    <xf numFmtId="0" fontId="126" fillId="0" borderId="111" xfId="0" applyFont="1" applyBorder="1" applyAlignment="1"/>
    <xf numFmtId="0" fontId="37" fillId="0" borderId="111" xfId="0" applyFont="1" applyBorder="1" applyAlignment="1"/>
    <xf numFmtId="0" fontId="130" fillId="0" borderId="0" xfId="0" applyFont="1" applyAlignment="1">
      <alignment horizontal="left" vertical="center" wrapText="1"/>
    </xf>
    <xf numFmtId="0" fontId="133" fillId="11" borderId="24" xfId="0" applyFont="1" applyFill="1" applyBorder="1" applyAlignment="1">
      <alignment horizontal="center" vertical="center" shrinkToFit="1"/>
    </xf>
    <xf numFmtId="0" fontId="133" fillId="11" borderId="0" xfId="0" applyFont="1" applyFill="1" applyAlignment="1">
      <alignment horizontal="center" vertical="center"/>
    </xf>
    <xf numFmtId="0" fontId="133" fillId="11" borderId="19" xfId="0" applyFont="1" applyFill="1" applyBorder="1" applyAlignment="1">
      <alignment horizontal="center" vertical="center"/>
    </xf>
    <xf numFmtId="178" fontId="47" fillId="11" borderId="20" xfId="0" applyNumberFormat="1" applyFont="1" applyFill="1" applyBorder="1" applyAlignment="1">
      <alignment horizontal="center" vertical="center"/>
    </xf>
    <xf numFmtId="10" fontId="47" fillId="11" borderId="66" xfId="0" applyNumberFormat="1" applyFont="1" applyFill="1" applyBorder="1" applyAlignment="1">
      <alignment horizontal="center" vertical="center" wrapText="1"/>
    </xf>
    <xf numFmtId="178" fontId="47" fillId="11" borderId="21" xfId="0" applyNumberFormat="1" applyFont="1" applyFill="1" applyBorder="1" applyAlignment="1">
      <alignment horizontal="center" vertical="center"/>
    </xf>
    <xf numFmtId="0" fontId="0" fillId="0" borderId="113" xfId="0" applyBorder="1" applyAlignment="1">
      <alignment wrapText="1"/>
    </xf>
    <xf numFmtId="0" fontId="0" fillId="0" borderId="19" xfId="0" applyBorder="1" applyAlignment="1">
      <alignment wrapText="1"/>
    </xf>
    <xf numFmtId="0" fontId="47" fillId="0" borderId="113" xfId="0" applyFont="1" applyBorder="1" applyAlignment="1">
      <alignment wrapText="1"/>
    </xf>
    <xf numFmtId="0" fontId="47" fillId="0" borderId="114" xfId="0" applyFont="1" applyBorder="1" applyAlignment="1">
      <alignment wrapText="1"/>
    </xf>
    <xf numFmtId="0" fontId="47" fillId="0" borderId="19" xfId="0" applyFont="1" applyBorder="1" applyAlignment="1"/>
    <xf numFmtId="0" fontId="0" fillId="0" borderId="115" xfId="0" applyBorder="1" applyAlignment="1">
      <alignment wrapText="1"/>
    </xf>
    <xf numFmtId="0" fontId="0" fillId="0" borderId="119" xfId="0" applyBorder="1" applyAlignment="1">
      <alignment wrapText="1"/>
    </xf>
    <xf numFmtId="0" fontId="0" fillId="0" borderId="120" xfId="0" applyBorder="1" applyAlignment="1">
      <alignment wrapText="1"/>
    </xf>
    <xf numFmtId="0" fontId="47" fillId="0" borderId="119" xfId="0" applyFont="1" applyBorder="1" applyAlignment="1">
      <alignment wrapText="1"/>
    </xf>
    <xf numFmtId="180" fontId="47" fillId="0" borderId="117" xfId="0" applyNumberFormat="1" applyFont="1" applyBorder="1" applyAlignment="1">
      <alignment wrapText="1"/>
    </xf>
    <xf numFmtId="0" fontId="47" fillId="0" borderId="120" xfId="0" applyFont="1" applyBorder="1" applyAlignment="1"/>
    <xf numFmtId="0" fontId="47" fillId="0" borderId="115" xfId="0" applyFont="1" applyBorder="1" applyAlignment="1">
      <alignment wrapText="1"/>
    </xf>
    <xf numFmtId="180" fontId="47" fillId="0" borderId="116" xfId="0" applyNumberFormat="1" applyFont="1" applyBorder="1" applyAlignment="1">
      <alignment wrapText="1"/>
    </xf>
    <xf numFmtId="0" fontId="67" fillId="0" borderId="122" xfId="0" applyFont="1" applyBorder="1" applyAlignment="1"/>
    <xf numFmtId="0" fontId="67" fillId="0" borderId="21" xfId="0" applyFont="1" applyBorder="1" applyAlignment="1"/>
    <xf numFmtId="0" fontId="47" fillId="0" borderId="122" xfId="0" applyFont="1" applyBorder="1" applyAlignment="1"/>
    <xf numFmtId="180" fontId="47" fillId="0" borderId="123" xfId="0" applyNumberFormat="1" applyFont="1" applyBorder="1" applyAlignment="1">
      <alignment wrapText="1"/>
    </xf>
    <xf numFmtId="0" fontId="47" fillId="0" borderId="21" xfId="0" applyFont="1" applyBorder="1" applyAlignment="1"/>
    <xf numFmtId="184" fontId="124" fillId="12" borderId="124" xfId="0" applyNumberFormat="1" applyFont="1" applyFill="1" applyBorder="1" applyAlignment="1"/>
    <xf numFmtId="184" fontId="124" fillId="12" borderId="16" xfId="0" applyNumberFormat="1" applyFont="1" applyFill="1" applyBorder="1" applyAlignment="1"/>
    <xf numFmtId="184" fontId="28" fillId="12" borderId="124" xfId="0" applyNumberFormat="1" applyFont="1" applyFill="1" applyBorder="1" applyAlignment="1"/>
    <xf numFmtId="184" fontId="28" fillId="12" borderId="125" xfId="0" applyNumberFormat="1" applyFont="1" applyFill="1" applyBorder="1" applyAlignment="1"/>
    <xf numFmtId="184" fontId="28" fillId="12" borderId="16" xfId="0" applyNumberFormat="1" applyFont="1" applyFill="1" applyBorder="1" applyAlignment="1"/>
    <xf numFmtId="184" fontId="134" fillId="0" borderId="111" xfId="0" applyNumberFormat="1" applyFont="1" applyBorder="1" applyAlignment="1"/>
    <xf numFmtId="182" fontId="0" fillId="0" borderId="0" xfId="0" applyNumberFormat="1" applyAlignment="1">
      <alignment wrapText="1"/>
    </xf>
    <xf numFmtId="184" fontId="134" fillId="0" borderId="0" xfId="0" applyNumberFormat="1" applyFont="1" applyAlignment="1"/>
    <xf numFmtId="0" fontId="15" fillId="0" borderId="126" xfId="0" applyFont="1" applyBorder="1" applyAlignment="1"/>
    <xf numFmtId="0" fontId="0" fillId="0" borderId="122" xfId="0" applyBorder="1" applyAlignment="1">
      <alignment wrapText="1"/>
    </xf>
    <xf numFmtId="0" fontId="15" fillId="0" borderId="128" xfId="0" applyFont="1" applyBorder="1" applyAlignment="1"/>
    <xf numFmtId="0" fontId="69" fillId="8" borderId="130" xfId="0" applyFont="1" applyFill="1" applyBorder="1" applyAlignment="1"/>
    <xf numFmtId="0" fontId="0" fillId="0" borderId="0" xfId="0" applyAlignment="1">
      <alignment wrapText="1"/>
    </xf>
    <xf numFmtId="180" fontId="0" fillId="0" borderId="0" xfId="0" applyNumberFormat="1" applyAlignment="1">
      <alignment wrapText="1"/>
    </xf>
    <xf numFmtId="0" fontId="116" fillId="0" borderId="112" xfId="0" applyFont="1" applyBorder="1">
      <alignment vertical="center"/>
    </xf>
    <xf numFmtId="0" fontId="116" fillId="0" borderId="0" xfId="0" applyFont="1">
      <alignment vertical="center"/>
    </xf>
    <xf numFmtId="0" fontId="15" fillId="0" borderId="0" xfId="0" applyFont="1" applyAlignment="1"/>
    <xf numFmtId="0" fontId="137" fillId="0" borderId="35" xfId="0" applyFont="1" applyBorder="1" applyAlignment="1"/>
    <xf numFmtId="0" fontId="137" fillId="0" borderId="106" xfId="0" applyFont="1" applyBorder="1" applyAlignment="1"/>
    <xf numFmtId="0" fontId="137" fillId="0" borderId="16" xfId="0" applyFont="1" applyBorder="1" applyAlignment="1"/>
    <xf numFmtId="0" fontId="124" fillId="0" borderId="0" xfId="0" applyFont="1" applyAlignment="1">
      <alignment horizontal="center"/>
    </xf>
    <xf numFmtId="0" fontId="0" fillId="0" borderId="27" xfId="0" applyBorder="1" applyAlignment="1"/>
    <xf numFmtId="185" fontId="0" fillId="0" borderId="29" xfId="0" applyNumberFormat="1" applyBorder="1" applyAlignment="1"/>
    <xf numFmtId="186" fontId="137" fillId="0" borderId="24" xfId="0" applyNumberFormat="1" applyFont="1" applyBorder="1" applyAlignment="1"/>
    <xf numFmtId="187" fontId="0" fillId="0" borderId="19" xfId="0" applyNumberFormat="1" applyBorder="1" applyAlignment="1"/>
    <xf numFmtId="185" fontId="0" fillId="0" borderId="0" xfId="0" applyNumberFormat="1" applyAlignment="1"/>
    <xf numFmtId="185" fontId="0" fillId="0" borderId="19" xfId="0" applyNumberFormat="1" applyBorder="1" applyAlignment="1"/>
    <xf numFmtId="188" fontId="137" fillId="0" borderId="131" xfId="0" applyNumberFormat="1" applyFont="1" applyBorder="1" applyAlignment="1"/>
    <xf numFmtId="189" fontId="0" fillId="0" borderId="19" xfId="0" applyNumberFormat="1" applyBorder="1" applyAlignment="1"/>
    <xf numFmtId="0" fontId="0" fillId="0" borderId="20" xfId="0" applyBorder="1" applyAlignment="1">
      <alignment horizontal="center"/>
    </xf>
    <xf numFmtId="0" fontId="0" fillId="0" borderId="66" xfId="0" applyBorder="1" applyAlignment="1"/>
    <xf numFmtId="0" fontId="0" fillId="0" borderId="66" xfId="0" applyBorder="1" applyAlignment="1">
      <alignment horizontal="right"/>
    </xf>
    <xf numFmtId="0" fontId="124" fillId="0" borderId="21" xfId="0" applyFont="1" applyBorder="1" applyAlignment="1">
      <alignment horizontal="right"/>
    </xf>
    <xf numFmtId="190" fontId="138" fillId="0" borderId="20" xfId="0" applyNumberFormat="1" applyFont="1" applyBorder="1" applyAlignment="1">
      <alignment horizontal="left"/>
    </xf>
    <xf numFmtId="0" fontId="124" fillId="0" borderId="21" xfId="0" applyFont="1" applyBorder="1" applyAlignment="1"/>
    <xf numFmtId="0" fontId="28" fillId="0" borderId="0" xfId="0" applyFont="1" applyAlignment="1">
      <alignment horizontal="center"/>
    </xf>
    <xf numFmtId="186" fontId="137" fillId="0" borderId="27" xfId="0" applyNumberFormat="1" applyFont="1" applyBorder="1" applyAlignment="1"/>
    <xf numFmtId="0" fontId="0" fillId="0" borderId="29" xfId="0" applyBorder="1" applyAlignment="1"/>
    <xf numFmtId="188" fontId="137" fillId="0" borderId="24" xfId="0" applyNumberFormat="1" applyFont="1" applyBorder="1" applyAlignment="1"/>
    <xf numFmtId="0" fontId="0" fillId="0" borderId="19" xfId="0" applyBorder="1" applyAlignment="1"/>
    <xf numFmtId="0" fontId="0" fillId="0" borderId="24" xfId="0" applyBorder="1" applyAlignment="1">
      <alignment horizontal="left"/>
    </xf>
    <xf numFmtId="0" fontId="0" fillId="0" borderId="0" xfId="0" applyAlignment="1">
      <alignment horizontal="left"/>
    </xf>
    <xf numFmtId="188" fontId="137" fillId="0" borderId="132" xfId="0" applyNumberFormat="1" applyFont="1" applyBorder="1" applyAlignment="1"/>
    <xf numFmtId="0" fontId="28" fillId="0" borderId="20" xfId="0" applyFont="1" applyBorder="1" applyAlignment="1">
      <alignment horizontal="center"/>
    </xf>
    <xf numFmtId="0" fontId="28" fillId="0" borderId="66" xfId="0" applyFont="1" applyBorder="1" applyAlignment="1"/>
    <xf numFmtId="0" fontId="0" fillId="0" borderId="21" xfId="0" applyBorder="1" applyAlignment="1"/>
    <xf numFmtId="190" fontId="47" fillId="0" borderId="133" xfId="0" applyNumberFormat="1" applyFont="1" applyBorder="1" applyAlignment="1">
      <alignment horizontal="left"/>
    </xf>
    <xf numFmtId="190" fontId="47" fillId="0" borderId="0" xfId="0" applyNumberFormat="1" applyFont="1" applyAlignment="1">
      <alignment horizontal="left"/>
    </xf>
    <xf numFmtId="0" fontId="119" fillId="0" borderId="0" xfId="0" applyFont="1" applyAlignment="1">
      <alignment horizontal="left" vertical="center"/>
    </xf>
    <xf numFmtId="0" fontId="131" fillId="0" borderId="0" xfId="0" applyFont="1" applyAlignment="1">
      <alignment vertical="center" wrapText="1"/>
    </xf>
    <xf numFmtId="0" fontId="119" fillId="0" borderId="0" xfId="0" applyFont="1" applyAlignment="1">
      <alignment vertical="center" wrapText="1"/>
    </xf>
    <xf numFmtId="0" fontId="138" fillId="0" borderId="0" xfId="0" applyFont="1" applyAlignment="1"/>
    <xf numFmtId="191" fontId="0" fillId="0" borderId="0" xfId="0" applyNumberFormat="1" applyAlignment="1">
      <alignment horizontal="center"/>
    </xf>
    <xf numFmtId="192" fontId="0" fillId="0" borderId="0" xfId="0" applyNumberFormat="1" applyAlignment="1">
      <alignment horizontal="center"/>
    </xf>
    <xf numFmtId="186" fontId="138" fillId="0" borderId="0" xfId="0" applyNumberFormat="1" applyFont="1" applyAlignment="1">
      <alignment horizontal="center"/>
    </xf>
    <xf numFmtId="0" fontId="28" fillId="0" borderId="0" xfId="0" applyFont="1" applyAlignment="1">
      <alignment horizontal="left"/>
    </xf>
    <xf numFmtId="186" fontId="47" fillId="0" borderId="0" xfId="0" applyNumberFormat="1" applyFont="1" applyAlignment="1">
      <alignment horizontal="center"/>
    </xf>
    <xf numFmtId="188" fontId="137" fillId="0" borderId="0" xfId="0" applyNumberFormat="1" applyFont="1" applyAlignment="1"/>
    <xf numFmtId="41" fontId="6" fillId="2" borderId="28" xfId="1" applyFont="1" applyFill="1" applyBorder="1" applyAlignment="1">
      <alignment horizontal="center"/>
    </xf>
    <xf numFmtId="41" fontId="6" fillId="2" borderId="17" xfId="1" applyFont="1" applyFill="1" applyBorder="1" applyAlignment="1">
      <alignment horizontal="center"/>
    </xf>
    <xf numFmtId="41" fontId="6" fillId="2" borderId="25" xfId="1" applyFont="1" applyFill="1" applyBorder="1" applyAlignment="1">
      <alignment horizontal="center"/>
    </xf>
    <xf numFmtId="0" fontId="6" fillId="2" borderId="2" xfId="0" applyFont="1" applyFill="1" applyBorder="1" applyAlignment="1">
      <alignment horizontal="center"/>
    </xf>
    <xf numFmtId="0" fontId="95" fillId="0" borderId="0" xfId="0" applyFont="1" applyAlignment="1">
      <alignment horizontal="left" vertical="center"/>
    </xf>
    <xf numFmtId="0" fontId="9" fillId="2" borderId="134" xfId="0" applyFont="1" applyFill="1" applyBorder="1" applyAlignment="1"/>
    <xf numFmtId="0" fontId="9" fillId="2" borderId="21" xfId="0" applyFont="1" applyFill="1" applyBorder="1" applyAlignment="1">
      <alignment horizontal="center" vertical="center"/>
    </xf>
    <xf numFmtId="0" fontId="9" fillId="2" borderId="37" xfId="0" applyFont="1" applyFill="1" applyBorder="1" applyAlignment="1">
      <alignment horizontal="center" vertical="center" wrapText="1"/>
    </xf>
    <xf numFmtId="41" fontId="6" fillId="2" borderId="14" xfId="1" applyFont="1" applyFill="1" applyBorder="1" applyAlignment="1">
      <alignment horizontal="center"/>
    </xf>
    <xf numFmtId="0" fontId="6" fillId="2" borderId="135" xfId="0" applyFont="1" applyFill="1" applyBorder="1" applyAlignment="1">
      <alignment horizontal="center"/>
    </xf>
    <xf numFmtId="0" fontId="86" fillId="2" borderId="0" xfId="0" applyFont="1" applyFill="1" applyAlignment="1">
      <alignment horizontal="left"/>
    </xf>
    <xf numFmtId="0" fontId="106" fillId="8" borderId="15" xfId="0" applyFont="1" applyFill="1" applyBorder="1" applyAlignment="1">
      <alignment vertical="center" shrinkToFit="1"/>
    </xf>
    <xf numFmtId="0" fontId="114" fillId="0" borderId="0" xfId="0" applyFont="1" applyAlignment="1">
      <alignment horizontal="center"/>
    </xf>
    <xf numFmtId="0" fontId="116" fillId="0" borderId="112" xfId="0" applyFont="1" applyBorder="1" applyAlignment="1">
      <alignment horizontal="left" vertical="center"/>
    </xf>
    <xf numFmtId="0" fontId="119" fillId="0" borderId="0" xfId="0" applyFont="1" applyAlignment="1">
      <alignment vertical="center" wrapText="1"/>
    </xf>
    <xf numFmtId="0" fontId="0" fillId="11" borderId="27" xfId="0" applyFill="1" applyBorder="1" applyAlignment="1">
      <alignment horizontal="center"/>
    </xf>
    <xf numFmtId="0" fontId="0" fillId="11" borderId="24" xfId="0" applyFill="1" applyBorder="1" applyAlignment="1">
      <alignment horizontal="center"/>
    </xf>
    <xf numFmtId="0" fontId="0" fillId="11" borderId="20" xfId="0" applyFill="1" applyBorder="1" applyAlignment="1">
      <alignment horizontal="center"/>
    </xf>
    <xf numFmtId="0" fontId="67" fillId="11" borderId="111" xfId="0" applyFont="1" applyFill="1" applyBorder="1" applyAlignment="1">
      <alignment horizontal="center" vertical="center"/>
    </xf>
    <xf numFmtId="0" fontId="67" fillId="11" borderId="0" xfId="0" applyFont="1" applyFill="1" applyAlignment="1">
      <alignment horizontal="center" vertical="center"/>
    </xf>
    <xf numFmtId="0" fontId="67" fillId="11" borderId="66" xfId="0" applyFont="1" applyFill="1" applyBorder="1" applyAlignment="1">
      <alignment horizontal="center" vertical="center"/>
    </xf>
    <xf numFmtId="0" fontId="0" fillId="11" borderId="66" xfId="0" applyFill="1" applyBorder="1" applyAlignment="1">
      <alignment horizontal="center" vertical="center"/>
    </xf>
    <xf numFmtId="0" fontId="67" fillId="11" borderId="29"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0" fillId="11" borderId="21" xfId="0" applyFill="1" applyBorder="1" applyAlignment="1">
      <alignment vertical="center" wrapText="1"/>
    </xf>
    <xf numFmtId="0" fontId="124" fillId="11" borderId="27" xfId="0" applyFont="1" applyFill="1" applyBorder="1" applyAlignment="1">
      <alignment horizontal="center" vertical="center"/>
    </xf>
    <xf numFmtId="0" fontId="124" fillId="11" borderId="29" xfId="0" applyFont="1" applyFill="1" applyBorder="1" applyAlignment="1">
      <alignment horizontal="center" vertical="center"/>
    </xf>
    <xf numFmtId="0" fontId="28" fillId="11" borderId="27" xfId="0" applyFont="1" applyFill="1" applyBorder="1" applyAlignment="1">
      <alignment horizontal="center" vertical="center"/>
    </xf>
    <xf numFmtId="0" fontId="28" fillId="11" borderId="111" xfId="0" applyFont="1" applyFill="1" applyBorder="1" applyAlignment="1">
      <alignment horizontal="center" vertical="center"/>
    </xf>
    <xf numFmtId="0" fontId="28" fillId="11" borderId="29" xfId="0" applyFont="1" applyFill="1" applyBorder="1" applyAlignment="1">
      <alignment horizontal="center" vertical="center"/>
    </xf>
    <xf numFmtId="0" fontId="127" fillId="0" borderId="0" xfId="0" applyFont="1" applyAlignment="1">
      <alignment horizontal="left" vertical="top" wrapText="1"/>
    </xf>
    <xf numFmtId="0" fontId="130" fillId="0" borderId="0" xfId="0" applyFont="1" applyAlignment="1">
      <alignment horizontal="left" wrapText="1"/>
    </xf>
    <xf numFmtId="0" fontId="47" fillId="11" borderId="27" xfId="0" applyFont="1" applyFill="1" applyBorder="1" applyAlignment="1">
      <alignment horizontal="center" vertical="center"/>
    </xf>
    <xf numFmtId="0" fontId="47" fillId="11" borderId="111" xfId="0" applyFont="1" applyFill="1" applyBorder="1" applyAlignment="1">
      <alignment horizontal="center" vertical="center"/>
    </xf>
    <xf numFmtId="0" fontId="47" fillId="11" borderId="29" xfId="0" applyFont="1" applyFill="1" applyBorder="1" applyAlignment="1">
      <alignment horizontal="center" vertical="center"/>
    </xf>
    <xf numFmtId="0" fontId="135" fillId="0" borderId="0" xfId="0" applyFont="1" applyAlignment="1">
      <alignment wrapText="1"/>
    </xf>
    <xf numFmtId="0" fontId="136" fillId="0" borderId="0" xfId="0" applyFont="1" applyAlignment="1">
      <alignment horizontal="left" wrapText="1"/>
    </xf>
    <xf numFmtId="0" fontId="136" fillId="0" borderId="0" xfId="0" applyFont="1" applyAlignment="1">
      <alignment wrapText="1"/>
    </xf>
    <xf numFmtId="0" fontId="15" fillId="0" borderId="0" xfId="0" applyFont="1" applyAlignment="1">
      <alignment horizontal="left"/>
    </xf>
    <xf numFmtId="0" fontId="0" fillId="0" borderId="0" xfId="0" applyAlignment="1">
      <alignment horizontal="left"/>
    </xf>
    <xf numFmtId="0" fontId="0" fillId="0" borderId="0" xfId="0" applyAlignment="1"/>
    <xf numFmtId="0" fontId="0" fillId="0" borderId="35" xfId="0" applyBorder="1" applyAlignment="1">
      <alignment horizontal="center"/>
    </xf>
    <xf numFmtId="0" fontId="0" fillId="0" borderId="106" xfId="0" applyBorder="1" applyAlignment="1">
      <alignment horizontal="center"/>
    </xf>
    <xf numFmtId="0" fontId="0" fillId="0" borderId="16" xfId="0" applyBorder="1" applyAlignment="1">
      <alignment horizontal="center"/>
    </xf>
    <xf numFmtId="0" fontId="130" fillId="0" borderId="0" xfId="0" applyFont="1" applyAlignment="1">
      <alignment horizontal="left" vertical="center" wrapText="1"/>
    </xf>
    <xf numFmtId="0" fontId="130" fillId="0" borderId="0" xfId="0" applyFont="1" applyAlignment="1">
      <alignment horizontal="left" vertical="center"/>
    </xf>
    <xf numFmtId="0" fontId="22" fillId="0" borderId="0" xfId="0" applyFont="1" applyAlignment="1"/>
    <xf numFmtId="0" fontId="22" fillId="0" borderId="0" xfId="0" applyFont="1" applyAlignment="1">
      <alignment horizontal="left" vertical="center"/>
    </xf>
    <xf numFmtId="177" fontId="17" fillId="0" borderId="35" xfId="0" applyNumberFormat="1" applyFont="1" applyBorder="1" applyAlignment="1">
      <alignment horizontal="distributed" vertical="center"/>
    </xf>
    <xf numFmtId="177" fontId="17" fillId="0" borderId="16" xfId="0" applyNumberFormat="1" applyFont="1" applyBorder="1" applyAlignment="1">
      <alignment horizontal="distributed" vertical="center"/>
    </xf>
    <xf numFmtId="0" fontId="17" fillId="0" borderId="32" xfId="0" applyFont="1" applyBorder="1" applyAlignment="1">
      <alignment horizontal="distributed"/>
    </xf>
    <xf numFmtId="0" fontId="17" fillId="0" borderId="33" xfId="0" applyFont="1" applyBorder="1" applyAlignment="1">
      <alignment horizontal="distributed"/>
    </xf>
    <xf numFmtId="177" fontId="17" fillId="0" borderId="15" xfId="0" applyNumberFormat="1" applyFont="1" applyBorder="1" applyAlignment="1">
      <alignment horizontal="distributed" vertical="center"/>
    </xf>
    <xf numFmtId="0" fontId="17" fillId="0" borderId="10" xfId="0" applyFont="1" applyBorder="1" applyAlignment="1">
      <alignment horizontal="distributed" vertical="center"/>
    </xf>
    <xf numFmtId="0" fontId="17" fillId="0" borderId="12" xfId="0" applyFont="1" applyBorder="1" applyAlignment="1">
      <alignment horizontal="distributed" vertical="center"/>
    </xf>
    <xf numFmtId="177" fontId="19" fillId="0" borderId="35" xfId="0" applyNumberFormat="1" applyFont="1" applyBorder="1" applyAlignment="1">
      <alignment horizontal="distributed" vertical="center"/>
    </xf>
    <xf numFmtId="0" fontId="0" fillId="0" borderId="36" xfId="0" applyBorder="1" applyAlignment="1">
      <alignment horizontal="distributed" vertical="center"/>
    </xf>
    <xf numFmtId="177" fontId="19" fillId="0" borderId="15" xfId="0" applyNumberFormat="1" applyFont="1" applyBorder="1" applyAlignment="1">
      <alignment horizontal="distributed" vertical="center"/>
    </xf>
    <xf numFmtId="0" fontId="17" fillId="0" borderId="40" xfId="0" applyFont="1" applyBorder="1">
      <alignment vertical="center"/>
    </xf>
    <xf numFmtId="0" fontId="17" fillId="0" borderId="41" xfId="0" applyFont="1" applyBorder="1">
      <alignment vertical="center"/>
    </xf>
    <xf numFmtId="0" fontId="17" fillId="0" borderId="1" xfId="0" applyFont="1" applyBorder="1">
      <alignment vertical="center"/>
    </xf>
    <xf numFmtId="0" fontId="17" fillId="0" borderId="13" xfId="0" applyFont="1" applyBorder="1" applyAlignment="1">
      <alignment horizontal="left" vertical="center"/>
    </xf>
    <xf numFmtId="0" fontId="17" fillId="0" borderId="34" xfId="0" applyFont="1" applyBorder="1" applyAlignment="1">
      <alignment horizontal="left" vertical="center"/>
    </xf>
    <xf numFmtId="0" fontId="17" fillId="0" borderId="34" xfId="0" applyFont="1" applyBorder="1">
      <alignment vertical="center"/>
    </xf>
    <xf numFmtId="0" fontId="38" fillId="0" borderId="0" xfId="0" applyFont="1" applyAlignment="1">
      <alignment horizontal="center" vertical="center"/>
    </xf>
    <xf numFmtId="0" fontId="14" fillId="0" borderId="4" xfId="0" applyFont="1" applyBorder="1" applyAlignment="1">
      <alignment horizontal="center" vertical="center"/>
    </xf>
    <xf numFmtId="0" fontId="17" fillId="0" borderId="31" xfId="0" applyFont="1" applyBorder="1" applyAlignment="1">
      <alignment horizontal="left" vertical="top"/>
    </xf>
    <xf numFmtId="0" fontId="17" fillId="0" borderId="34" xfId="0" applyFont="1" applyBorder="1" applyAlignment="1">
      <alignment horizontal="left" vertical="top"/>
    </xf>
    <xf numFmtId="0" fontId="17" fillId="0" borderId="34" xfId="0" applyFont="1" applyBorder="1" applyAlignment="1"/>
    <xf numFmtId="0" fontId="17" fillId="0" borderId="10" xfId="0" applyFont="1" applyBorder="1" applyAlignment="1">
      <alignment horizontal="center" vertical="distributed"/>
    </xf>
    <xf numFmtId="0" fontId="17" fillId="0" borderId="11" xfId="0" applyFont="1" applyBorder="1" applyAlignment="1">
      <alignment horizontal="center" vertical="distributed"/>
    </xf>
    <xf numFmtId="0" fontId="17" fillId="0" borderId="12" xfId="0" applyFont="1" applyBorder="1" applyAlignment="1">
      <alignment horizontal="center" vertical="distributed"/>
    </xf>
    <xf numFmtId="177" fontId="31" fillId="0" borderId="50" xfId="0" applyNumberFormat="1" applyFont="1" applyBorder="1" applyAlignment="1">
      <alignment horizontal="distributed" vertical="center"/>
    </xf>
    <xf numFmtId="177" fontId="31" fillId="0" borderId="51" xfId="0" applyNumberFormat="1" applyFont="1" applyBorder="1" applyAlignment="1">
      <alignment horizontal="distributed" vertical="center"/>
    </xf>
    <xf numFmtId="177" fontId="31" fillId="0" borderId="54" xfId="0" applyNumberFormat="1" applyFont="1" applyBorder="1" applyAlignment="1">
      <alignment horizontal="distributed" vertical="center"/>
    </xf>
    <xf numFmtId="177" fontId="31" fillId="0" borderId="52" xfId="0" applyNumberFormat="1" applyFont="1" applyBorder="1" applyAlignment="1">
      <alignment horizontal="distributed" vertical="center"/>
    </xf>
    <xf numFmtId="0" fontId="31" fillId="0" borderId="44" xfId="0" applyFont="1" applyBorder="1" applyAlignment="1">
      <alignment horizontal="distributed" vertical="center"/>
    </xf>
    <xf numFmtId="0" fontId="31" fillId="0" borderId="46" xfId="0" applyFont="1" applyBorder="1" applyAlignment="1">
      <alignment horizontal="distributed" vertical="center"/>
    </xf>
    <xf numFmtId="0" fontId="31" fillId="0" borderId="47" xfId="0" applyFont="1" applyBorder="1" applyAlignment="1">
      <alignment horizontal="distributed"/>
    </xf>
    <xf numFmtId="0" fontId="31" fillId="0" borderId="48" xfId="0" applyFont="1" applyBorder="1" applyAlignment="1">
      <alignment horizontal="distributed"/>
    </xf>
    <xf numFmtId="0" fontId="31" fillId="0" borderId="58" xfId="0" applyFont="1" applyBorder="1">
      <alignment vertical="center"/>
    </xf>
    <xf numFmtId="0" fontId="31" fillId="0" borderId="59" xfId="0" applyFont="1" applyBorder="1">
      <alignment vertical="center"/>
    </xf>
    <xf numFmtId="0" fontId="31" fillId="0" borderId="43" xfId="0" applyFont="1" applyBorder="1" applyAlignment="1">
      <alignment horizontal="left" vertical="center"/>
    </xf>
    <xf numFmtId="0" fontId="31" fillId="0" borderId="49" xfId="0" applyFont="1" applyBorder="1" applyAlignment="1">
      <alignment horizontal="left" vertical="center"/>
    </xf>
    <xf numFmtId="0" fontId="31" fillId="0" borderId="49" xfId="0" applyFont="1" applyBorder="1">
      <alignment vertical="center"/>
    </xf>
    <xf numFmtId="0" fontId="31" fillId="0" borderId="47" xfId="0" applyFont="1" applyBorder="1" applyAlignment="1">
      <alignment horizontal="distributed" vertical="center"/>
    </xf>
    <xf numFmtId="0" fontId="44"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left"/>
    </xf>
    <xf numFmtId="0" fontId="31" fillId="0" borderId="43" xfId="0" applyFont="1" applyBorder="1" applyAlignment="1">
      <alignment horizontal="left" vertical="top"/>
    </xf>
    <xf numFmtId="0" fontId="31" fillId="0" borderId="49" xfId="0" applyFont="1" applyBorder="1" applyAlignment="1">
      <alignment horizontal="left" vertical="top"/>
    </xf>
    <xf numFmtId="0" fontId="31" fillId="0" borderId="49" xfId="0" applyFont="1" applyBorder="1" applyAlignment="1"/>
    <xf numFmtId="0" fontId="31"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1" fillId="0" borderId="46" xfId="0" applyFont="1" applyBorder="1" applyAlignment="1">
      <alignment horizontal="center" vertical="center"/>
    </xf>
    <xf numFmtId="0" fontId="0" fillId="0" borderId="53" xfId="0" applyBorder="1" applyAlignment="1">
      <alignment horizontal="distributed" vertical="center"/>
    </xf>
    <xf numFmtId="0" fontId="103" fillId="0" borderId="0" xfId="0" applyFont="1" applyAlignment="1">
      <alignment horizontal="center" vertical="center"/>
    </xf>
    <xf numFmtId="0" fontId="9"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0" xfId="0" applyFont="1" applyFill="1" applyBorder="1" applyAlignment="1">
      <alignment horizontal="center"/>
    </xf>
    <xf numFmtId="0" fontId="6" fillId="0" borderId="11" xfId="0" applyFont="1" applyBorder="1" applyAlignment="1">
      <alignment horizontal="center"/>
    </xf>
    <xf numFmtId="0" fontId="6" fillId="0" borderId="107" xfId="0" applyFont="1" applyBorder="1" applyAlignment="1">
      <alignment horizontal="center"/>
    </xf>
    <xf numFmtId="0" fontId="95" fillId="2" borderId="0" xfId="0" applyFont="1" applyFill="1" applyAlignment="1">
      <alignment vertical="top"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86" fillId="2" borderId="0" xfId="0" applyFont="1" applyFill="1" applyAlignment="1">
      <alignment horizontal="left" wrapText="1"/>
    </xf>
    <xf numFmtId="0" fontId="86" fillId="2" borderId="0" xfId="0" applyFont="1" applyFill="1" applyAlignment="1">
      <alignment horizontal="left" vertical="top" wrapText="1"/>
    </xf>
    <xf numFmtId="0" fontId="10" fillId="2" borderId="0" xfId="0" applyFont="1" applyFill="1" applyAlignment="1">
      <alignment horizontal="left" vertical="top" wrapText="1"/>
    </xf>
    <xf numFmtId="0" fontId="0" fillId="0" borderId="14" xfId="0" applyBorder="1" applyAlignment="1"/>
    <xf numFmtId="0" fontId="9" fillId="2"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0" borderId="107" xfId="0" applyFont="1" applyBorder="1" applyAlignment="1">
      <alignment horizontal="center" vertical="center"/>
    </xf>
    <xf numFmtId="0" fontId="86" fillId="2" borderId="0" xfId="0" applyFont="1" applyFill="1" applyAlignment="1"/>
    <xf numFmtId="0" fontId="140" fillId="0" borderId="0" xfId="0" applyFont="1" applyAlignment="1"/>
    <xf numFmtId="0" fontId="0" fillId="0" borderId="0" xfId="0" applyAlignment="1">
      <alignment horizontal="left" vertical="top" wrapText="1"/>
    </xf>
    <xf numFmtId="0" fontId="0" fillId="0" borderId="83" xfId="0" applyBorder="1" applyAlignment="1">
      <alignment vertical="top" wrapText="1"/>
    </xf>
    <xf numFmtId="0" fontId="0" fillId="0" borderId="78" xfId="0" applyBorder="1" applyAlignment="1">
      <alignment vertical="top" wrapText="1"/>
    </xf>
    <xf numFmtId="0" fontId="0" fillId="0" borderId="76" xfId="0" applyBorder="1" applyAlignment="1">
      <alignment vertical="top" wrapText="1"/>
    </xf>
    <xf numFmtId="0" fontId="2" fillId="0" borderId="0" xfId="0" applyFont="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82"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77" xfId="0" applyFont="1" applyBorder="1" applyAlignment="1">
      <alignment vertical="center" wrapText="1"/>
    </xf>
    <xf numFmtId="0" fontId="0" fillId="0" borderId="7"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95" fillId="5" borderId="0" xfId="0" applyFont="1" applyFill="1" applyAlignment="1">
      <alignment vertical="top" wrapText="1"/>
    </xf>
    <xf numFmtId="0" fontId="22" fillId="0" borderId="6" xfId="0" applyFont="1" applyBorder="1" applyAlignment="1">
      <alignment horizontal="left"/>
    </xf>
    <xf numFmtId="0" fontId="22" fillId="0" borderId="0" xfId="0" applyFont="1" applyAlignment="1">
      <alignment horizontal="left"/>
    </xf>
    <xf numFmtId="0" fontId="42" fillId="0" borderId="78" xfId="0" applyFont="1" applyBorder="1" applyAlignment="1">
      <alignment horizontal="center"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2"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4" fillId="0" borderId="77" xfId="0" applyFont="1" applyBorder="1" applyAlignment="1">
      <alignment vertical="top" wrapText="1"/>
    </xf>
    <xf numFmtId="0" fontId="40" fillId="0" borderId="0" xfId="0" applyFont="1" applyAlignment="1">
      <alignment horizontal="center" vertical="center"/>
    </xf>
    <xf numFmtId="0" fontId="14" fillId="0" borderId="4" xfId="0" applyFont="1" applyBorder="1" applyAlignment="1">
      <alignment horizontal="left" vertical="center"/>
    </xf>
    <xf numFmtId="0" fontId="15" fillId="0" borderId="4" xfId="0" applyFont="1" applyBorder="1" applyAlignment="1">
      <alignment horizontal="left"/>
    </xf>
    <xf numFmtId="0" fontId="24" fillId="0" borderId="0" xfId="0" applyFont="1" applyAlignment="1">
      <alignment horizontal="left" vertical="center"/>
    </xf>
    <xf numFmtId="0" fontId="67" fillId="6" borderId="63" xfId="0" applyFont="1" applyFill="1" applyBorder="1" applyAlignment="1">
      <alignment vertical="center" wrapText="1"/>
    </xf>
    <xf numFmtId="0" fontId="67" fillId="6" borderId="64" xfId="0" applyFont="1" applyFill="1" applyBorder="1" applyAlignment="1">
      <alignment vertical="center" wrapText="1"/>
    </xf>
    <xf numFmtId="0" fontId="37" fillId="6" borderId="0" xfId="0" applyFont="1" applyFill="1" applyAlignment="1">
      <alignment horizontal="left" wrapText="1"/>
    </xf>
    <xf numFmtId="0" fontId="69" fillId="6" borderId="8" xfId="0" applyFont="1" applyFill="1" applyBorder="1" applyAlignment="1">
      <alignment horizontal="center" vertical="center" wrapText="1"/>
    </xf>
    <xf numFmtId="0" fontId="67" fillId="6" borderId="13" xfId="0" applyFont="1" applyFill="1" applyBorder="1" applyAlignment="1">
      <alignment horizontal="center" vertical="center" wrapText="1"/>
    </xf>
    <xf numFmtId="0" fontId="69" fillId="6" borderId="9" xfId="0" applyFont="1" applyFill="1" applyBorder="1" applyAlignment="1">
      <alignment horizontal="center" vertical="center"/>
    </xf>
    <xf numFmtId="0" fontId="66" fillId="0" borderId="14" xfId="0" applyFont="1" applyBorder="1" applyAlignment="1"/>
    <xf numFmtId="0" fontId="69" fillId="6" borderId="10" xfId="0" applyFont="1" applyFill="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6" borderId="9" xfId="0" applyFont="1" applyFill="1" applyBorder="1" applyAlignment="1">
      <alignment vertical="center" wrapText="1"/>
    </xf>
    <xf numFmtId="0" fontId="67" fillId="6" borderId="14" xfId="0" applyFont="1" applyFill="1" applyBorder="1" applyAlignment="1">
      <alignment vertical="center" wrapText="1"/>
    </xf>
    <xf numFmtId="0" fontId="45" fillId="0" borderId="0" xfId="0" applyFont="1" applyAlignment="1">
      <alignment horizontal="center" vertical="center"/>
    </xf>
    <xf numFmtId="0" fontId="46" fillId="0" borderId="0" xfId="0" applyFont="1" applyAlignment="1">
      <alignment horizontal="right"/>
    </xf>
    <xf numFmtId="0" fontId="54" fillId="0" borderId="86" xfId="0" applyFont="1" applyBorder="1" applyAlignment="1">
      <alignment horizontal="center" vertical="center"/>
    </xf>
    <xf numFmtId="0" fontId="56" fillId="0" borderId="86" xfId="0" applyFont="1" applyBorder="1" applyAlignment="1">
      <alignment horizontal="center" vertical="center"/>
    </xf>
    <xf numFmtId="0" fontId="0" fillId="0" borderId="86" xfId="0" applyBorder="1" applyAlignment="1"/>
    <xf numFmtId="0" fontId="57" fillId="0" borderId="86" xfId="0" applyFont="1" applyBorder="1" applyAlignment="1">
      <alignment horizontal="center"/>
    </xf>
    <xf numFmtId="0" fontId="59" fillId="0" borderId="87" xfId="0" applyFont="1" applyBorder="1" applyAlignment="1">
      <alignment horizontal="left" vertical="top"/>
    </xf>
    <xf numFmtId="0" fontId="59" fillId="0" borderId="93" xfId="0" applyFont="1" applyBorder="1" applyAlignment="1">
      <alignment horizontal="left" vertical="top"/>
    </xf>
    <xf numFmtId="0" fontId="59" fillId="0" borderId="93" xfId="0" applyFont="1" applyBorder="1" applyAlignment="1"/>
    <xf numFmtId="0" fontId="59" fillId="0" borderId="88" xfId="0" applyFont="1" applyBorder="1" applyAlignment="1">
      <alignment horizontal="center" vertical="center"/>
    </xf>
    <xf numFmtId="0" fontId="59" fillId="0" borderId="89" xfId="0" applyFont="1" applyBorder="1" applyAlignment="1">
      <alignment horizontal="center" vertical="center"/>
    </xf>
    <xf numFmtId="0" fontId="59" fillId="0" borderId="90" xfId="0" applyFont="1" applyBorder="1" applyAlignment="1">
      <alignment horizontal="center" vertical="center"/>
    </xf>
    <xf numFmtId="0" fontId="59" fillId="0" borderId="91" xfId="0" applyFont="1" applyBorder="1" applyAlignment="1">
      <alignment horizontal="distributed"/>
    </xf>
    <xf numFmtId="0" fontId="59" fillId="0" borderId="92" xfId="0" applyFont="1" applyBorder="1" applyAlignment="1">
      <alignment horizontal="distributed"/>
    </xf>
    <xf numFmtId="177" fontId="59" fillId="0" borderId="94" xfId="0" applyNumberFormat="1" applyFont="1" applyBorder="1" applyAlignment="1">
      <alignment horizontal="distributed" vertical="center"/>
    </xf>
    <xf numFmtId="177" fontId="59" fillId="0" borderId="95" xfId="0" applyNumberFormat="1" applyFont="1" applyBorder="1" applyAlignment="1">
      <alignment horizontal="distributed" vertical="center"/>
    </xf>
    <xf numFmtId="0" fontId="0" fillId="0" borderId="97" xfId="0" applyBorder="1" applyAlignment="1">
      <alignment horizontal="distributed" vertical="center"/>
    </xf>
    <xf numFmtId="177" fontId="59" fillId="0" borderId="96" xfId="0" applyNumberFormat="1" applyFont="1" applyBorder="1" applyAlignment="1">
      <alignment horizontal="distributed" vertical="center"/>
    </xf>
    <xf numFmtId="0" fontId="59" fillId="0" borderId="102" xfId="0" applyFont="1" applyBorder="1" applyAlignment="1"/>
    <xf numFmtId="177" fontId="59" fillId="0" borderId="98" xfId="0" applyNumberFormat="1" applyFont="1" applyBorder="1" applyAlignment="1">
      <alignment horizontal="distributed" vertical="center"/>
    </xf>
    <xf numFmtId="0" fontId="59" fillId="0" borderId="91" xfId="0" applyFont="1" applyBorder="1" applyAlignment="1">
      <alignment horizontal="distributed" vertical="center"/>
    </xf>
    <xf numFmtId="0" fontId="61" fillId="0" borderId="0" xfId="0" applyFont="1" applyAlignment="1"/>
    <xf numFmtId="0" fontId="63" fillId="0" borderId="0" xfId="0" applyFont="1" applyAlignment="1"/>
    <xf numFmtId="0" fontId="64" fillId="0" borderId="0" xfId="0" applyFont="1" applyAlignment="1"/>
    <xf numFmtId="0" fontId="65" fillId="0" borderId="0" xfId="0" applyFont="1" applyAlignment="1"/>
    <xf numFmtId="0" fontId="61" fillId="0" borderId="0" xfId="0" applyFont="1" applyAlignment="1">
      <alignment horizontal="left" vertical="center"/>
    </xf>
    <xf numFmtId="0" fontId="59" fillId="0" borderId="0" xfId="0" applyFont="1" applyAlignment="1">
      <alignment horizontal="center" vertical="center"/>
    </xf>
    <xf numFmtId="0" fontId="6" fillId="0" borderId="12" xfId="0" applyFont="1" applyBorder="1" applyAlignment="1">
      <alignment horizontal="center"/>
    </xf>
    <xf numFmtId="0" fontId="12" fillId="2" borderId="0" xfId="0" applyFont="1" applyFill="1" applyAlignment="1">
      <alignment vertical="top" wrapText="1"/>
    </xf>
    <xf numFmtId="0" fontId="74" fillId="0" borderId="15" xfId="0" applyFont="1" applyBorder="1" applyAlignment="1">
      <alignment horizontal="center" vertical="center" wrapText="1"/>
    </xf>
    <xf numFmtId="0" fontId="72" fillId="7" borderId="15" xfId="0" applyFont="1" applyFill="1" applyBorder="1" applyAlignment="1">
      <alignment horizontal="center" vertical="center" wrapText="1"/>
    </xf>
    <xf numFmtId="0" fontId="75" fillId="0" borderId="15" xfId="0" applyFont="1" applyBorder="1" applyAlignment="1">
      <alignment vertical="center" wrapText="1"/>
    </xf>
    <xf numFmtId="0" fontId="17" fillId="0" borderId="107" xfId="0" applyFont="1" applyBorder="1" applyAlignment="1">
      <alignment horizontal="center" vertical="distributed"/>
    </xf>
    <xf numFmtId="0" fontId="31" fillId="0" borderId="136" xfId="0" applyFont="1" applyBorder="1" applyAlignment="1">
      <alignment horizontal="center" vertical="center"/>
    </xf>
    <xf numFmtId="0" fontId="143" fillId="2" borderId="0" xfId="0" applyFont="1" applyFill="1" applyProtection="1">
      <alignment vertical="center"/>
      <protection locked="0"/>
    </xf>
    <xf numFmtId="0" fontId="143" fillId="2" borderId="15" xfId="0" applyFont="1" applyFill="1" applyBorder="1" applyProtection="1">
      <alignment vertical="center"/>
      <protection locked="0"/>
    </xf>
    <xf numFmtId="0" fontId="143" fillId="14" borderId="15" xfId="0" applyFont="1" applyFill="1" applyBorder="1" applyProtection="1">
      <alignment vertical="center"/>
      <protection locked="0"/>
    </xf>
    <xf numFmtId="0" fontId="143" fillId="2" borderId="15" xfId="0" applyFont="1" applyFill="1" applyBorder="1" applyAlignment="1" applyProtection="1">
      <alignment horizontal="center" vertical="center"/>
      <protection locked="0"/>
    </xf>
    <xf numFmtId="10" fontId="143" fillId="2" borderId="15" xfId="0" applyNumberFormat="1" applyFont="1" applyFill="1" applyBorder="1" applyProtection="1">
      <alignment vertical="center"/>
      <protection locked="0"/>
    </xf>
    <xf numFmtId="178" fontId="143" fillId="2" borderId="15" xfId="0" applyNumberFormat="1" applyFont="1" applyFill="1" applyBorder="1" applyProtection="1">
      <alignment vertical="center"/>
      <protection locked="0"/>
    </xf>
    <xf numFmtId="0" fontId="147" fillId="2" borderId="15" xfId="0" applyFont="1" applyFill="1" applyBorder="1" applyProtection="1">
      <alignment vertical="center"/>
      <protection locked="0"/>
    </xf>
    <xf numFmtId="0" fontId="143" fillId="5" borderId="15" xfId="0" applyFont="1" applyFill="1" applyBorder="1" applyAlignment="1" applyProtection="1">
      <alignment horizontal="center" vertical="center"/>
      <protection locked="0"/>
    </xf>
    <xf numFmtId="0" fontId="147" fillId="5" borderId="15" xfId="0" applyFont="1" applyFill="1" applyBorder="1" applyAlignment="1" applyProtection="1">
      <alignment horizontal="center" vertical="center"/>
      <protection locked="0"/>
    </xf>
    <xf numFmtId="0" fontId="143" fillId="14" borderId="15" xfId="0" applyFont="1" applyFill="1" applyBorder="1" applyProtection="1">
      <alignment vertical="center"/>
    </xf>
    <xf numFmtId="0" fontId="143" fillId="2" borderId="0" xfId="0" applyFont="1" applyFill="1" applyAlignment="1" applyProtection="1">
      <alignment horizontal="center" vertical="center"/>
    </xf>
    <xf numFmtId="0" fontId="0" fillId="0" borderId="0" xfId="0" applyProtection="1">
      <alignment vertical="center"/>
    </xf>
    <xf numFmtId="0" fontId="143" fillId="2" borderId="0" xfId="0" applyFont="1" applyFill="1" applyProtection="1">
      <alignment vertical="center"/>
    </xf>
    <xf numFmtId="0" fontId="144" fillId="2" borderId="0" xfId="0" applyFont="1" applyFill="1" applyAlignment="1" applyProtection="1">
      <alignment horizontal="center" vertical="center"/>
    </xf>
    <xf numFmtId="0" fontId="145" fillId="13" borderId="15" xfId="0" applyFont="1" applyFill="1" applyBorder="1" applyProtection="1">
      <alignment vertical="center"/>
    </xf>
    <xf numFmtId="0" fontId="146" fillId="2" borderId="0" xfId="0" applyFont="1" applyFill="1" applyAlignment="1" applyProtection="1">
      <alignment horizontal="center" vertical="center" wrapText="1"/>
    </xf>
    <xf numFmtId="0" fontId="145" fillId="13" borderId="15" xfId="0" applyFont="1" applyFill="1" applyBorder="1" applyAlignment="1" applyProtection="1">
      <alignment horizontal="center" vertical="center"/>
    </xf>
    <xf numFmtId="0" fontId="143" fillId="2" borderId="15" xfId="0" applyFont="1" applyFill="1" applyBorder="1" applyProtection="1">
      <alignment vertical="center"/>
    </xf>
    <xf numFmtId="0" fontId="144" fillId="2" borderId="0" xfId="0" applyFont="1" applyFill="1" applyAlignment="1" applyProtection="1">
      <alignment horizontal="center" vertical="center" shrinkToFit="1"/>
    </xf>
    <xf numFmtId="193" fontId="143" fillId="2" borderId="15" xfId="0" applyNumberFormat="1" applyFont="1" applyFill="1" applyBorder="1" applyProtection="1">
      <alignment vertical="center"/>
    </xf>
    <xf numFmtId="0" fontId="143" fillId="2" borderId="15" xfId="0" applyFont="1" applyFill="1" applyBorder="1" applyAlignment="1" applyProtection="1">
      <alignment horizontal="right" vertical="center"/>
    </xf>
    <xf numFmtId="0" fontId="143" fillId="0" borderId="15" xfId="0" applyFont="1" applyBorder="1" applyProtection="1">
      <alignment vertical="center"/>
    </xf>
    <xf numFmtId="0" fontId="145" fillId="2" borderId="35" xfId="0" applyFont="1" applyFill="1" applyBorder="1" applyAlignment="1" applyProtection="1">
      <alignment horizontal="center" vertical="center"/>
    </xf>
    <xf numFmtId="0" fontId="145" fillId="2" borderId="16" xfId="0" applyFont="1" applyFill="1" applyBorder="1" applyAlignment="1" applyProtection="1">
      <alignment horizontal="center" vertical="center"/>
    </xf>
    <xf numFmtId="0" fontId="105" fillId="0" borderId="0" xfId="0" applyFont="1" applyFill="1">
      <alignment vertical="center"/>
    </xf>
    <xf numFmtId="0" fontId="105" fillId="0" borderId="0" xfId="0" applyNumberFormat="1" applyFont="1" applyFill="1" applyAlignment="1">
      <alignment horizontal="left" vertical="center"/>
    </xf>
    <xf numFmtId="0" fontId="109" fillId="0" borderId="0" xfId="0" applyFont="1" applyBorder="1" applyAlignment="1">
      <alignment vertical="center"/>
    </xf>
    <xf numFmtId="0" fontId="109" fillId="5" borderId="105" xfId="0" applyFont="1" applyFill="1" applyBorder="1">
      <alignment vertical="center"/>
    </xf>
    <xf numFmtId="0" fontId="105" fillId="0" borderId="105" xfId="0" applyFont="1" applyBorder="1" applyAlignment="1" applyProtection="1">
      <alignment horizontal="left" vertical="center"/>
      <protection locked="0"/>
    </xf>
    <xf numFmtId="0" fontId="106" fillId="8" borderId="15" xfId="0" applyFont="1" applyFill="1" applyBorder="1" applyAlignment="1">
      <alignment horizontal="center" vertical="center" shrinkToFit="1"/>
    </xf>
    <xf numFmtId="0" fontId="111" fillId="8" borderId="15" xfId="0" applyFont="1" applyFill="1" applyBorder="1" applyAlignment="1">
      <alignment horizontal="center" vertical="center" shrinkToFit="1"/>
    </xf>
    <xf numFmtId="0" fontId="106" fillId="8" borderId="15" xfId="0" applyFont="1" applyFill="1" applyBorder="1" applyAlignment="1">
      <alignment horizontal="center" vertical="center" shrinkToFit="1"/>
    </xf>
    <xf numFmtId="0" fontId="106" fillId="5" borderId="15" xfId="0" applyFont="1" applyFill="1" applyBorder="1" applyAlignment="1">
      <alignment horizontal="center" vertical="center" shrinkToFit="1"/>
    </xf>
    <xf numFmtId="10" fontId="106" fillId="8" borderId="15" xfId="0" applyNumberFormat="1" applyFont="1" applyFill="1" applyBorder="1" applyAlignment="1" applyProtection="1">
      <alignment vertical="center" shrinkToFit="1"/>
    </xf>
    <xf numFmtId="0" fontId="106" fillId="0" borderId="15" xfId="0" applyFont="1" applyBorder="1" applyAlignment="1" applyProtection="1">
      <alignment horizontal="center" vertical="center" shrinkToFit="1"/>
      <protection locked="0"/>
    </xf>
    <xf numFmtId="0" fontId="109" fillId="5" borderId="15" xfId="0" applyFont="1" applyFill="1" applyBorder="1" applyAlignment="1">
      <alignment horizontal="right" vertical="center" shrinkToFit="1"/>
    </xf>
    <xf numFmtId="0" fontId="106" fillId="5" borderId="15" xfId="0" applyFont="1" applyFill="1" applyBorder="1" applyAlignment="1">
      <alignment horizontal="right" vertical="center" shrinkToFit="1"/>
    </xf>
    <xf numFmtId="0" fontId="106" fillId="10" borderId="15" xfId="0" applyFont="1" applyFill="1" applyBorder="1" applyAlignment="1">
      <alignment horizontal="right" vertical="center" shrinkToFit="1"/>
    </xf>
    <xf numFmtId="0" fontId="81" fillId="10" borderId="15" xfId="0" applyFont="1" applyFill="1" applyBorder="1" applyAlignment="1">
      <alignment horizontal="center" vertical="center" shrinkToFit="1"/>
    </xf>
    <xf numFmtId="0" fontId="106" fillId="5" borderId="15" xfId="0" applyFont="1" applyFill="1" applyBorder="1" applyAlignment="1">
      <alignment vertical="center" shrinkToFit="1"/>
    </xf>
    <xf numFmtId="0" fontId="99" fillId="10" borderId="15" xfId="0" applyFont="1" applyFill="1" applyBorder="1" applyAlignment="1">
      <alignment vertical="center" shrinkToFit="1"/>
    </xf>
    <xf numFmtId="0" fontId="81" fillId="10" borderId="15" xfId="0" applyFont="1" applyFill="1" applyBorder="1" applyAlignment="1">
      <alignment horizontal="center" vertical="center" shrinkToFit="1"/>
    </xf>
    <xf numFmtId="0" fontId="106" fillId="8" borderId="15" xfId="0" applyFont="1" applyFill="1" applyBorder="1" applyAlignment="1">
      <alignment horizontal="left" vertical="center" shrinkToFit="1"/>
    </xf>
    <xf numFmtId="0" fontId="106" fillId="5" borderId="15" xfId="0" applyFont="1" applyFill="1" applyBorder="1" applyAlignment="1">
      <alignment horizontal="left" vertical="center" shrinkToFit="1"/>
    </xf>
    <xf numFmtId="0" fontId="106" fillId="10" borderId="15" xfId="0" applyFont="1" applyFill="1" applyBorder="1" applyAlignment="1">
      <alignment horizontal="center" vertical="center" shrinkToFit="1"/>
    </xf>
    <xf numFmtId="0" fontId="99" fillId="0" borderId="15" xfId="0" applyFont="1" applyFill="1" applyBorder="1" applyAlignment="1">
      <alignment horizontal="center" vertical="center"/>
    </xf>
    <xf numFmtId="178" fontId="99" fillId="0" borderId="15" xfId="0" applyNumberFormat="1" applyFont="1" applyFill="1" applyBorder="1" applyAlignment="1">
      <alignment horizontal="center" vertical="center"/>
    </xf>
  </cellXfs>
  <cellStyles count="3">
    <cellStyle name="一般" xfId="0" builtinId="0"/>
    <cellStyle name="千分位[0]" xfId="1" builtinId="6"/>
    <cellStyle name="超連結" xfId="2" builtinId="8"/>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478477</xdr:colOff>
      <xdr:row>26</xdr:row>
      <xdr:rowOff>0</xdr:rowOff>
    </xdr:to>
    <xdr:pic>
      <xdr:nvPicPr>
        <xdr:cNvPr id="2" name="圖片 1" descr="歡迎加入好友圖片.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7793677" cy="561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502920"/>
          <a:ext cx="617220" cy="457200"/>
        </a:xfrm>
        <a:prstGeom prst="line">
          <a:avLst/>
        </a:prstGeom>
        <a:noFill/>
        <a:ln w="9525">
          <a:solidFill>
            <a:srgbClr val="000000"/>
          </a:solidFill>
          <a:round/>
          <a:headEnd/>
          <a:tailEnd/>
        </a:ln>
      </xdr:spPr>
    </xdr:sp>
    <xdr:clientData/>
  </xdr:twoCellAnchor>
  <xdr:twoCellAnchor editAs="oneCell">
    <xdr:from>
      <xdr:col>0</xdr:col>
      <xdr:colOff>184785</xdr:colOff>
      <xdr:row>2</xdr:row>
      <xdr:rowOff>9525</xdr:rowOff>
    </xdr:from>
    <xdr:to>
      <xdr:col>1</xdr:col>
      <xdr:colOff>85725</xdr:colOff>
      <xdr:row>3</xdr:row>
      <xdr:rowOff>19050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8001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22860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0" y="5128260"/>
          <a:ext cx="617220" cy="441960"/>
        </a:xfrm>
        <a:prstGeom prst="line">
          <a:avLst/>
        </a:prstGeom>
        <a:noFill/>
        <a:ln w="9525">
          <a:solidFill>
            <a:srgbClr val="000000"/>
          </a:solidFill>
          <a:round/>
          <a:headEnd/>
          <a:tailEnd/>
        </a:ln>
      </xdr:spPr>
    </xdr:sp>
    <xdr:clientData/>
  </xdr:twoCellAnchor>
  <xdr:twoCellAnchor editAs="oneCell">
    <xdr:from>
      <xdr:col>0</xdr:col>
      <xdr:colOff>175260</xdr:colOff>
      <xdr:row>36</xdr:row>
      <xdr:rowOff>9525</xdr:rowOff>
    </xdr:from>
    <xdr:to>
      <xdr:col>0</xdr:col>
      <xdr:colOff>598101</xdr:colOff>
      <xdr:row>37</xdr:row>
      <xdr:rowOff>19050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75260" y="5114925"/>
          <a:ext cx="42284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54102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184785</xdr:colOff>
      <xdr:row>2</xdr:row>
      <xdr:rowOff>9525</xdr:rowOff>
    </xdr:from>
    <xdr:to>
      <xdr:col>1</xdr:col>
      <xdr:colOff>85725</xdr:colOff>
      <xdr:row>3</xdr:row>
      <xdr:rowOff>19050</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20953</xdr:colOff>
      <xdr:row>69</xdr:row>
      <xdr:rowOff>28575</xdr:rowOff>
    </xdr:from>
    <xdr:to>
      <xdr:col>28</xdr:col>
      <xdr:colOff>390516</xdr:colOff>
      <xdr:row>76</xdr:row>
      <xdr:rowOff>11442</xdr:rowOff>
    </xdr:to>
    <xdr:sp macro="" textlink="">
      <xdr:nvSpPr>
        <xdr:cNvPr id="9" name="文字方塊 8">
          <a:extLst>
            <a:ext uri="{FF2B5EF4-FFF2-40B4-BE49-F238E27FC236}">
              <a16:creationId xmlns:a16="http://schemas.microsoft.com/office/drawing/2014/main" id="{00000000-0008-0000-0300-000009000000}"/>
            </a:ext>
          </a:extLst>
        </xdr:cNvPr>
        <xdr:cNvSpPr txBox="1"/>
      </xdr:nvSpPr>
      <xdr:spPr>
        <a:xfrm>
          <a:off x="20953" y="9705975"/>
          <a:ext cx="13323563" cy="115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t>勞工保險條例第</a:t>
          </a:r>
          <a:r>
            <a:rPr lang="en-US" altLang="zh-TW" sz="800"/>
            <a:t>6</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5</a:t>
          </a:r>
          <a:r>
            <a:rPr lang="zh-TW" altLang="en-US" sz="800"/>
            <a:t>款及第</a:t>
          </a:r>
          <a:r>
            <a:rPr lang="en-US" altLang="zh-TW" sz="800"/>
            <a:t>8</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3</a:t>
          </a:r>
          <a:r>
            <a:rPr lang="zh-TW" altLang="en-US" sz="800"/>
            <a:t>款規定之被保險人同時符合就業保險法第</a:t>
          </a:r>
          <a:r>
            <a:rPr lang="en-US" altLang="zh-TW" sz="800"/>
            <a:t>5</a:t>
          </a:r>
          <a:r>
            <a:rPr lang="zh-TW" altLang="en-US" sz="800"/>
            <a:t>條規定者，適用本表負擔保險費。</a:t>
          </a:r>
          <a:endParaRPr lang="en-US" altLang="zh-TW" sz="800"/>
        </a:p>
        <a:p>
          <a:pPr marL="228600" indent="-228600">
            <a:buFont typeface="+mj-ea"/>
            <a:buAutoNum type="ea1ChtPeriod"/>
          </a:pPr>
          <a:r>
            <a:rPr lang="zh-TW" altLang="en-US" sz="800"/>
            <a:t>勞工保險普通事故保險費率自</a:t>
          </a:r>
          <a:r>
            <a:rPr lang="en-US" altLang="zh-TW" sz="800"/>
            <a:t>108</a:t>
          </a:r>
          <a:r>
            <a:rPr lang="zh-TW" altLang="en-US" sz="800"/>
            <a:t>年</a:t>
          </a:r>
          <a:r>
            <a:rPr lang="en-US" altLang="zh-TW" sz="800"/>
            <a:t>1</a:t>
          </a:r>
          <a:r>
            <a:rPr lang="zh-TW" altLang="en-US" sz="800"/>
            <a:t>月</a:t>
          </a:r>
          <a:r>
            <a:rPr lang="en-US" altLang="zh-TW" sz="800"/>
            <a:t>1</a:t>
          </a:r>
          <a:r>
            <a:rPr lang="zh-TW" altLang="en-US" sz="800"/>
            <a:t>日起由</a:t>
          </a:r>
          <a:r>
            <a:rPr lang="en-US" altLang="zh-TW" sz="800"/>
            <a:t>9.5</a:t>
          </a:r>
          <a:r>
            <a:rPr lang="zh-TW" altLang="en-US" sz="800"/>
            <a:t>％調整為</a:t>
          </a:r>
          <a:r>
            <a:rPr lang="en-US" altLang="zh-TW" sz="800"/>
            <a:t>10</a:t>
          </a:r>
          <a:r>
            <a:rPr lang="zh-TW" altLang="en-US" sz="800"/>
            <a:t>％，表列保險費金額係依現行勞工保險普通事故保險費率</a:t>
          </a:r>
          <a:r>
            <a:rPr lang="en-US" altLang="zh-TW" sz="800"/>
            <a:t>10%</a:t>
          </a:r>
          <a:r>
            <a:rPr lang="zh-TW" altLang="en-US" sz="800"/>
            <a:t>，就業保險費率</a:t>
          </a:r>
          <a:r>
            <a:rPr lang="en-US" altLang="zh-TW" sz="800"/>
            <a:t>1%</a:t>
          </a:r>
          <a:r>
            <a:rPr lang="zh-TW" altLang="en-US" sz="800"/>
            <a:t>，按被保險人負擔</a:t>
          </a:r>
          <a:r>
            <a:rPr lang="en-US" altLang="zh-TW" sz="800"/>
            <a:t>20%</a:t>
          </a:r>
          <a:r>
            <a:rPr lang="zh-TW" altLang="en-US" sz="800"/>
            <a:t>，投保單位負擔</a:t>
          </a:r>
          <a:r>
            <a:rPr lang="en-US" altLang="zh-TW" sz="800"/>
            <a:t>70%</a:t>
          </a:r>
          <a:r>
            <a:rPr lang="zh-TW" altLang="en-US" sz="800"/>
            <a:t>之比例計算。</a:t>
          </a:r>
          <a:endParaRPr lang="en-US" altLang="zh-TW" sz="800"/>
        </a:p>
        <a:p>
          <a:pPr marL="228600" indent="-228600">
            <a:buFont typeface="+mj-ea"/>
            <a:buAutoNum type="ea1ChtPeriod"/>
          </a:pPr>
          <a:r>
            <a:rPr lang="zh-TW" altLang="en-US" sz="800"/>
            <a:t>本表投保薪資等級金額錄自勞動部</a:t>
          </a:r>
          <a:r>
            <a:rPr lang="en-US" altLang="zh-TW" sz="800"/>
            <a:t>108</a:t>
          </a:r>
          <a:r>
            <a:rPr lang="zh-TW" altLang="en-US" sz="800"/>
            <a:t>年</a:t>
          </a:r>
          <a:r>
            <a:rPr lang="en-US" altLang="zh-TW" sz="800"/>
            <a:t>10</a:t>
          </a:r>
          <a:r>
            <a:rPr lang="zh-TW" altLang="en-US" sz="800"/>
            <a:t>月</a:t>
          </a:r>
          <a:r>
            <a:rPr lang="en-US" altLang="zh-TW" sz="800"/>
            <a:t>30</a:t>
          </a:r>
          <a:r>
            <a:rPr lang="zh-TW" altLang="en-US" sz="800"/>
            <a:t>勞動保</a:t>
          </a:r>
          <a:r>
            <a:rPr lang="en-US" altLang="zh-TW" sz="800"/>
            <a:t>2</a:t>
          </a:r>
          <a:r>
            <a:rPr lang="zh-TW" altLang="en-US" sz="800"/>
            <a:t>字第</a:t>
          </a:r>
          <a:r>
            <a:rPr lang="en-US" altLang="zh-TW" sz="800"/>
            <a:t>1080140541</a:t>
          </a:r>
          <a:r>
            <a:rPr lang="zh-TW" altLang="en-US" sz="800"/>
            <a:t>號令修正發布之「勞工保險投保薪資分級表」。</a:t>
          </a:r>
          <a:endParaRPr lang="en-US" altLang="zh-TW" sz="800"/>
        </a:p>
        <a:p>
          <a:pPr marL="228600" indent="-228600">
            <a:buFont typeface="+mj-ea"/>
            <a:buAutoNum type="ea1ChtPeriod"/>
          </a:pPr>
          <a:r>
            <a:rPr lang="zh-TW" altLang="en-US" sz="800"/>
            <a:t>有關被保險人與投保單位應負擔之勞工保險普通事故保險費、職業災害保險費及就業保險費詳細金額，請利用本局網站</a:t>
          </a:r>
          <a:r>
            <a:rPr lang="en-US" altLang="zh-TW" sz="800"/>
            <a:t>(www.bli.gov.tw)</a:t>
          </a:r>
          <a:r>
            <a:rPr lang="zh-TW" altLang="en-US" sz="800"/>
            <a:t>首頁</a:t>
          </a:r>
          <a:r>
            <a:rPr lang="en-US" altLang="zh-TW" sz="800"/>
            <a:t>-</a:t>
          </a:r>
          <a:r>
            <a:rPr lang="zh-TW" altLang="en-US" sz="800"/>
            <a:t>大家常用的服務</a:t>
          </a:r>
          <a:r>
            <a:rPr lang="en-US" altLang="zh-TW" sz="800"/>
            <a:t>/</a:t>
          </a:r>
          <a:r>
            <a:rPr lang="zh-TW" altLang="en-US" sz="800"/>
            <a:t>常用書表下載</a:t>
          </a:r>
          <a:r>
            <a:rPr lang="en-US" altLang="zh-TW" sz="800"/>
            <a:t>/</a:t>
          </a:r>
          <a:r>
            <a:rPr lang="zh-TW" altLang="en-US" sz="800"/>
            <a:t>保險費分擔表</a:t>
          </a:r>
          <a:r>
            <a:rPr lang="en-US" altLang="zh-TW" sz="800"/>
            <a:t>/</a:t>
          </a:r>
          <a:r>
            <a:rPr lang="zh-TW" altLang="en-US" sz="800"/>
            <a:t>一般單位保險費分擔金額表查詢， 或利用便民服務</a:t>
          </a:r>
          <a:r>
            <a:rPr lang="en-US" altLang="zh-TW" sz="800"/>
            <a:t>/</a:t>
          </a:r>
          <a:r>
            <a:rPr lang="zh-TW" altLang="en-US" sz="800"/>
            <a:t>簡易試算</a:t>
          </a:r>
          <a:r>
            <a:rPr lang="en-US" altLang="zh-TW" sz="800"/>
            <a:t>/</a:t>
          </a:r>
          <a:r>
            <a:rPr lang="zh-TW" altLang="en-US" sz="800"/>
            <a:t>勞保、就保個人保險費試算項下查詢。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7620" y="525780"/>
          <a:ext cx="609600" cy="457200"/>
        </a:xfrm>
        <a:prstGeom prst="line">
          <a:avLst/>
        </a:prstGeom>
        <a:noFill/>
        <a:ln w="9525">
          <a:solidFill>
            <a:srgbClr val="0000FF"/>
          </a:solidFill>
          <a:round/>
          <a:headEnd/>
          <a:tailEnd/>
        </a:ln>
      </xdr:spPr>
    </xdr:sp>
    <xdr:clientData/>
  </xdr:twoCellAnchor>
  <xdr:twoCellAnchor editAs="oneCell">
    <xdr:from>
      <xdr:col>0</xdr:col>
      <xdr:colOff>184785</xdr:colOff>
      <xdr:row>2</xdr:row>
      <xdr:rowOff>1905</xdr:rowOff>
    </xdr:from>
    <xdr:to>
      <xdr:col>1</xdr:col>
      <xdr:colOff>85677</xdr:colOff>
      <xdr:row>3</xdr:row>
      <xdr:rowOff>27148</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184785" y="520065"/>
          <a:ext cx="502872" cy="17764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0" y="8229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7620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0" y="5135880"/>
          <a:ext cx="617220" cy="457200"/>
        </a:xfrm>
        <a:prstGeom prst="line">
          <a:avLst/>
        </a:prstGeom>
        <a:noFill/>
        <a:ln w="9525">
          <a:solidFill>
            <a:srgbClr val="0000FF"/>
          </a:solidFill>
          <a:round/>
          <a:headEnd/>
          <a:tailEnd/>
        </a:ln>
      </xdr:spPr>
    </xdr:sp>
    <xdr:clientData/>
  </xdr:twoCellAnchor>
  <xdr:twoCellAnchor editAs="oneCell">
    <xdr:from>
      <xdr:col>0</xdr:col>
      <xdr:colOff>175260</xdr:colOff>
      <xdr:row>36</xdr:row>
      <xdr:rowOff>9525</xdr:rowOff>
    </xdr:from>
    <xdr:to>
      <xdr:col>0</xdr:col>
      <xdr:colOff>606377</xdr:colOff>
      <xdr:row>37</xdr:row>
      <xdr:rowOff>19050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175260" y="5137785"/>
          <a:ext cx="43111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0" y="54330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11816</xdr:colOff>
      <xdr:row>69</xdr:row>
      <xdr:rowOff>48595</xdr:rowOff>
    </xdr:from>
    <xdr:to>
      <xdr:col>29</xdr:col>
      <xdr:colOff>11819</xdr:colOff>
      <xdr:row>74</xdr:row>
      <xdr:rowOff>126352</xdr:rowOff>
    </xdr:to>
    <xdr:sp macro="" textlink="">
      <xdr:nvSpPr>
        <xdr:cNvPr id="8" name="文字方塊 7">
          <a:extLst>
            <a:ext uri="{FF2B5EF4-FFF2-40B4-BE49-F238E27FC236}">
              <a16:creationId xmlns:a16="http://schemas.microsoft.com/office/drawing/2014/main" id="{00000000-0008-0000-0500-000008000000}"/>
            </a:ext>
          </a:extLst>
        </xdr:cNvPr>
        <xdr:cNvSpPr txBox="1"/>
      </xdr:nvSpPr>
      <xdr:spPr>
        <a:xfrm>
          <a:off x="11816" y="9748855"/>
          <a:ext cx="12214863" cy="83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108</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9.5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％，表列保險費金額係依現行勞工保險普通事故保險費率</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108</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30</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1080140541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1</xdr:col>
      <xdr:colOff>6350</xdr:colOff>
      <xdr:row>37</xdr:row>
      <xdr:rowOff>19050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2</xdr:row>
      <xdr:rowOff>12700</xdr:rowOff>
    </xdr:from>
    <xdr:to>
      <xdr:col>1</xdr:col>
      <xdr:colOff>6350</xdr:colOff>
      <xdr:row>5</xdr:row>
      <xdr:rowOff>6350</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514350"/>
          <a:ext cx="628650" cy="450850"/>
        </a:xfrm>
        <a:prstGeom prst="line">
          <a:avLst/>
        </a:prstGeom>
        <a:noFill/>
        <a:ln w="9525">
          <a:solidFill>
            <a:srgbClr val="000000"/>
          </a:solidFill>
          <a:round/>
          <a:headEnd/>
          <a:tailEnd/>
        </a:ln>
      </xdr:spPr>
    </xdr:sp>
    <xdr:clientData/>
  </xdr:twoCellAnchor>
  <xdr:twoCellAnchor editAs="oneCell">
    <xdr:from>
      <xdr:col>0</xdr:col>
      <xdr:colOff>180975</xdr:colOff>
      <xdr:row>2</xdr:row>
      <xdr:rowOff>9525</xdr:rowOff>
    </xdr:from>
    <xdr:to>
      <xdr:col>1</xdr:col>
      <xdr:colOff>73025</xdr:colOff>
      <xdr:row>3</xdr:row>
      <xdr:rowOff>19050</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1" name="Text Box 3">
          <a:extLst>
            <a:ext uri="{FF2B5EF4-FFF2-40B4-BE49-F238E27FC236}">
              <a16:creationId xmlns:a16="http://schemas.microsoft.com/office/drawing/2014/main" id="{00000000-0008-0000-0800-00000B000000}"/>
            </a:ext>
          </a:extLst>
        </xdr:cNvPr>
        <xdr:cNvSpPr txBox="1">
          <a:spLocks noChangeArrowheads="1"/>
        </xdr:cNvSpPr>
      </xdr:nvSpPr>
      <xdr:spPr bwMode="auto">
        <a:xfrm>
          <a:off x="0" y="8064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12" name="Line 4">
          <a:extLst>
            <a:ext uri="{FF2B5EF4-FFF2-40B4-BE49-F238E27FC236}">
              <a16:creationId xmlns:a16="http://schemas.microsoft.com/office/drawing/2014/main" id="{00000000-0008-0000-0800-00000C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0</xdr:col>
      <xdr:colOff>608330</xdr:colOff>
      <xdr:row>37</xdr:row>
      <xdr:rowOff>19050</xdr:rowOff>
    </xdr:to>
    <xdr:sp macro="" textlink="">
      <xdr:nvSpPr>
        <xdr:cNvPr id="13" name="Text Box 5">
          <a:extLst>
            <a:ext uri="{FF2B5EF4-FFF2-40B4-BE49-F238E27FC236}">
              <a16:creationId xmlns:a16="http://schemas.microsoft.com/office/drawing/2014/main" id="{00000000-0008-0000-0800-00000D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4" name="Text Box 6">
          <a:extLst>
            <a:ext uri="{FF2B5EF4-FFF2-40B4-BE49-F238E27FC236}">
              <a16:creationId xmlns:a16="http://schemas.microsoft.com/office/drawing/2014/main" id="{00000000-0008-0000-0800-00000E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73025</xdr:colOff>
      <xdr:row>3</xdr:row>
      <xdr:rowOff>19050</xdr:rowOff>
    </xdr:to>
    <xdr:sp macro="" textlink="">
      <xdr:nvSpPr>
        <xdr:cNvPr id="15" name="Text Box 7">
          <a:extLst>
            <a:ext uri="{FF2B5EF4-FFF2-40B4-BE49-F238E27FC236}">
              <a16:creationId xmlns:a16="http://schemas.microsoft.com/office/drawing/2014/main" id="{00000000-0008-0000-0800-00000F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9525</xdr:rowOff>
    </xdr:from>
    <xdr:to>
      <xdr:col>0</xdr:col>
      <xdr:colOff>607589</xdr:colOff>
      <xdr:row>37</xdr:row>
      <xdr:rowOff>19050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77800" y="5216525"/>
          <a:ext cx="44248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6350</xdr:colOff>
      <xdr:row>2</xdr:row>
      <xdr:rowOff>12700</xdr:rowOff>
    </xdr:from>
    <xdr:to>
      <xdr:col>1</xdr:col>
      <xdr:colOff>6350</xdr:colOff>
      <xdr:row>5</xdr:row>
      <xdr:rowOff>6350</xdr:rowOff>
    </xdr:to>
    <xdr:sp macro="" textlink="">
      <xdr:nvSpPr>
        <xdr:cNvPr id="8" name="Line 1">
          <a:extLst>
            <a:ext uri="{FF2B5EF4-FFF2-40B4-BE49-F238E27FC236}">
              <a16:creationId xmlns:a16="http://schemas.microsoft.com/office/drawing/2014/main" id="{00000000-0008-0000-0A00-000008000000}"/>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xdr:spPr>
    </xdr:sp>
    <xdr:clientData/>
  </xdr:twoCellAnchor>
  <xdr:twoCellAnchor editAs="oneCell">
    <xdr:from>
      <xdr:col>0</xdr:col>
      <xdr:colOff>180975</xdr:colOff>
      <xdr:row>2</xdr:row>
      <xdr:rowOff>15875</xdr:rowOff>
    </xdr:from>
    <xdr:to>
      <xdr:col>1</xdr:col>
      <xdr:colOff>79529</xdr:colOff>
      <xdr:row>3</xdr:row>
      <xdr:rowOff>19052</xdr:rowOff>
    </xdr:to>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180975" y="536575"/>
          <a:ext cx="520854" cy="15557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0" name="Text Box 3">
          <a:extLst>
            <a:ext uri="{FF2B5EF4-FFF2-40B4-BE49-F238E27FC236}">
              <a16:creationId xmlns:a16="http://schemas.microsoft.com/office/drawing/2014/main" id="{00000000-0008-0000-0A00-00000A000000}"/>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11" name="Line 4">
          <a:extLst>
            <a:ext uri="{FF2B5EF4-FFF2-40B4-BE49-F238E27FC236}">
              <a16:creationId xmlns:a16="http://schemas.microsoft.com/office/drawing/2014/main" id="{00000000-0008-0000-0A00-00000B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15875</xdr:rowOff>
    </xdr:from>
    <xdr:to>
      <xdr:col>0</xdr:col>
      <xdr:colOff>622033</xdr:colOff>
      <xdr:row>37</xdr:row>
      <xdr:rowOff>19053</xdr:rowOff>
    </xdr:to>
    <xdr:sp macro="" textlink="">
      <xdr:nvSpPr>
        <xdr:cNvPr id="12" name="Text Box 5">
          <a:extLst>
            <a:ext uri="{FF2B5EF4-FFF2-40B4-BE49-F238E27FC236}">
              <a16:creationId xmlns:a16="http://schemas.microsoft.com/office/drawing/2014/main" id="{00000000-0008-0000-0A00-00000C000000}"/>
            </a:ext>
          </a:extLst>
        </xdr:cNvPr>
        <xdr:cNvSpPr txBox="1">
          <a:spLocks noChangeArrowheads="1"/>
        </xdr:cNvSpPr>
      </xdr:nvSpPr>
      <xdr:spPr bwMode="auto">
        <a:xfrm>
          <a:off x="177800" y="5222875"/>
          <a:ext cx="444233" cy="15557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3" name="Text Box 6">
          <a:extLst>
            <a:ext uri="{FF2B5EF4-FFF2-40B4-BE49-F238E27FC236}">
              <a16:creationId xmlns:a16="http://schemas.microsoft.com/office/drawing/2014/main" id="{00000000-0008-0000-0A00-00000D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25400</xdr:colOff>
      <xdr:row>1</xdr:row>
      <xdr:rowOff>19050</xdr:rowOff>
    </xdr:from>
    <xdr:to>
      <xdr:col>1</xdr:col>
      <xdr:colOff>6350</xdr:colOff>
      <xdr:row>4</xdr:row>
      <xdr:rowOff>6350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3492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1</xdr:row>
      <xdr:rowOff>34925</xdr:rowOff>
    </xdr:from>
    <xdr:to>
      <xdr:col>1</xdr:col>
      <xdr:colOff>85854</xdr:colOff>
      <xdr:row>2</xdr:row>
      <xdr:rowOff>38179</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80975" y="365125"/>
          <a:ext cx="520829" cy="155654"/>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xdr:row>
      <xdr:rowOff>0</xdr:rowOff>
    </xdr:from>
    <xdr:ext cx="428835" cy="161070"/>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0" y="6350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twoCellAnchor>
    <xdr:from>
      <xdr:col>0</xdr:col>
      <xdr:colOff>25400</xdr:colOff>
      <xdr:row>35</xdr:row>
      <xdr:rowOff>19050</xdr:rowOff>
    </xdr:from>
    <xdr:to>
      <xdr:col>1</xdr:col>
      <xdr:colOff>6350</xdr:colOff>
      <xdr:row>38</xdr:row>
      <xdr:rowOff>6350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25400" y="46545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35</xdr:row>
      <xdr:rowOff>9525</xdr:rowOff>
    </xdr:from>
    <xdr:to>
      <xdr:col>1</xdr:col>
      <xdr:colOff>10256</xdr:colOff>
      <xdr:row>36</xdr:row>
      <xdr:rowOff>19050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80975" y="4645025"/>
          <a:ext cx="44523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37</xdr:row>
      <xdr:rowOff>3169</xdr:rowOff>
    </xdr:from>
    <xdr:ext cx="428835" cy="161070"/>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0" y="494346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469900</xdr:colOff>
      <xdr:row>162</xdr:row>
      <xdr:rowOff>139700</xdr:rowOff>
    </xdr:from>
    <xdr:to>
      <xdr:col>7</xdr:col>
      <xdr:colOff>177800</xdr:colOff>
      <xdr:row>163</xdr:row>
      <xdr:rowOff>181051</xdr:rowOff>
    </xdr:to>
    <xdr:sp macro="" textlink="">
      <xdr:nvSpPr>
        <xdr:cNvPr id="2" name="Rectangle 4">
          <a:extLst>
            <a:ext uri="{FF2B5EF4-FFF2-40B4-BE49-F238E27FC236}">
              <a16:creationId xmlns:a16="http://schemas.microsoft.com/office/drawing/2014/main" id="{AD7C0FC4-795C-4641-A4CC-0EA14FDBEA8B}"/>
            </a:ext>
          </a:extLst>
        </xdr:cNvPr>
        <xdr:cNvSpPr>
          <a:spLocks noChangeArrowheads="1"/>
        </xdr:cNvSpPr>
      </xdr:nvSpPr>
      <xdr:spPr bwMode="auto">
        <a:xfrm>
          <a:off x="4038600" y="42043350"/>
          <a:ext cx="1270000" cy="257251"/>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FF0000"/>
              </a:solidFill>
              <a:latin typeface="標楷體"/>
              <a:ea typeface="標楷體"/>
            </a:rPr>
            <a:t>應退還金額</a:t>
          </a:r>
        </a:p>
      </xdr:txBody>
    </xdr:sp>
    <xdr:clientData/>
  </xdr:twoCellAnchor>
  <xdr:twoCellAnchor>
    <xdr:from>
      <xdr:col>5</xdr:col>
      <xdr:colOff>0</xdr:colOff>
      <xdr:row>162</xdr:row>
      <xdr:rowOff>95250</xdr:rowOff>
    </xdr:from>
    <xdr:to>
      <xdr:col>5</xdr:col>
      <xdr:colOff>425450</xdr:colOff>
      <xdr:row>163</xdr:row>
      <xdr:rowOff>165100</xdr:rowOff>
    </xdr:to>
    <xdr:grpSp>
      <xdr:nvGrpSpPr>
        <xdr:cNvPr id="3" name="Group 12">
          <a:extLst>
            <a:ext uri="{FF2B5EF4-FFF2-40B4-BE49-F238E27FC236}">
              <a16:creationId xmlns:a16="http://schemas.microsoft.com/office/drawing/2014/main" id="{0DB87D0F-86C5-488C-B352-53BB2288BA61}"/>
            </a:ext>
          </a:extLst>
        </xdr:cNvPr>
        <xdr:cNvGrpSpPr>
          <a:grpSpLocks/>
        </xdr:cNvGrpSpPr>
      </xdr:nvGrpSpPr>
      <xdr:grpSpPr bwMode="auto">
        <a:xfrm>
          <a:off x="3568700" y="41998900"/>
          <a:ext cx="425450" cy="285750"/>
          <a:chOff x="312" y="4041"/>
          <a:chExt cx="69" cy="29"/>
        </a:xfrm>
      </xdr:grpSpPr>
      <xdr:sp macro="" textlink="">
        <xdr:nvSpPr>
          <xdr:cNvPr id="4" name="Line 5">
            <a:extLst>
              <a:ext uri="{FF2B5EF4-FFF2-40B4-BE49-F238E27FC236}">
                <a16:creationId xmlns:a16="http://schemas.microsoft.com/office/drawing/2014/main" id="{AD4C061F-8791-47D1-9CBA-182FCF2AC0CD}"/>
              </a:ext>
            </a:extLst>
          </xdr:cNvPr>
          <xdr:cNvSpPr>
            <a:spLocks noChangeShapeType="1"/>
          </xdr:cNvSpPr>
        </xdr:nvSpPr>
        <xdr:spPr bwMode="auto">
          <a:xfrm>
            <a:off x="365" y="4054"/>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 name="Group 11">
            <a:extLst>
              <a:ext uri="{FF2B5EF4-FFF2-40B4-BE49-F238E27FC236}">
                <a16:creationId xmlns:a16="http://schemas.microsoft.com/office/drawing/2014/main" id="{DF201188-CDCD-4563-BF79-680FA06946F2}"/>
              </a:ext>
            </a:extLst>
          </xdr:cNvPr>
          <xdr:cNvGrpSpPr>
            <a:grpSpLocks/>
          </xdr:cNvGrpSpPr>
        </xdr:nvGrpSpPr>
        <xdr:grpSpPr bwMode="auto">
          <a:xfrm>
            <a:off x="312" y="4041"/>
            <a:ext cx="52" cy="29"/>
            <a:chOff x="240" y="4172"/>
            <a:chExt cx="52" cy="29"/>
          </a:xfrm>
        </xdr:grpSpPr>
        <xdr:sp macro="" textlink="">
          <xdr:nvSpPr>
            <xdr:cNvPr id="6" name="Line 6">
              <a:extLst>
                <a:ext uri="{FF2B5EF4-FFF2-40B4-BE49-F238E27FC236}">
                  <a16:creationId xmlns:a16="http://schemas.microsoft.com/office/drawing/2014/main" id="{4A4F0249-6EC6-4D04-92A4-A29DB625BE09}"/>
                </a:ext>
              </a:extLst>
            </xdr:cNvPr>
            <xdr:cNvSpPr>
              <a:spLocks noChangeAspect="1" noChangeShapeType="1"/>
            </xdr:cNvSpPr>
          </xdr:nvSpPr>
          <xdr:spPr bwMode="auto">
            <a:xfrm flipH="1">
              <a:off x="241" y="4172"/>
              <a:ext cx="5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9">
              <a:extLst>
                <a:ext uri="{FF2B5EF4-FFF2-40B4-BE49-F238E27FC236}">
                  <a16:creationId xmlns:a16="http://schemas.microsoft.com/office/drawing/2014/main" id="{02ACA181-A069-43A8-AF3C-3AE6C6BDCB17}"/>
                </a:ext>
              </a:extLst>
            </xdr:cNvPr>
            <xdr:cNvSpPr>
              <a:spLocks noChangeShapeType="1"/>
            </xdr:cNvSpPr>
          </xdr:nvSpPr>
          <xdr:spPr bwMode="auto">
            <a:xfrm>
              <a:off x="240" y="4201"/>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0">
              <a:extLst>
                <a:ext uri="{FF2B5EF4-FFF2-40B4-BE49-F238E27FC236}">
                  <a16:creationId xmlns:a16="http://schemas.microsoft.com/office/drawing/2014/main" id="{CE98D332-F145-471E-A1CF-3C2A5A4709EE}"/>
                </a:ext>
              </a:extLst>
            </xdr:cNvPr>
            <xdr:cNvSpPr>
              <a:spLocks noChangeShapeType="1"/>
            </xdr:cNvSpPr>
          </xdr:nvSpPr>
          <xdr:spPr bwMode="auto">
            <a:xfrm>
              <a:off x="291" y="4172"/>
              <a:ext cx="0" cy="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A2E6CE9-5B18-459B-9FAD-EB20FB37A7A8}"/>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15875</xdr:rowOff>
    </xdr:from>
    <xdr:to>
      <xdr:col>1</xdr:col>
      <xdr:colOff>92203</xdr:colOff>
      <xdr:row>2</xdr:row>
      <xdr:rowOff>171508</xdr:rowOff>
    </xdr:to>
    <xdr:sp macro="" textlink="">
      <xdr:nvSpPr>
        <xdr:cNvPr id="3" name="Text Box 2">
          <a:extLst>
            <a:ext uri="{FF2B5EF4-FFF2-40B4-BE49-F238E27FC236}">
              <a16:creationId xmlns:a16="http://schemas.microsoft.com/office/drawing/2014/main" id="{EA4320E2-91BE-4E32-B37B-D51FACCA291A}"/>
            </a:ext>
          </a:extLst>
        </xdr:cNvPr>
        <xdr:cNvSpPr txBox="1">
          <a:spLocks noChangeArrowheads="1"/>
        </xdr:cNvSpPr>
      </xdr:nvSpPr>
      <xdr:spPr bwMode="auto">
        <a:xfrm>
          <a:off x="180975" y="517525"/>
          <a:ext cx="520828" cy="15563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148904</xdr:rowOff>
    </xdr:from>
    <xdr:ext cx="428835" cy="161070"/>
    <xdr:sp macro="" textlink="">
      <xdr:nvSpPr>
        <xdr:cNvPr id="4" name="Text Box 3">
          <a:extLst>
            <a:ext uri="{FF2B5EF4-FFF2-40B4-BE49-F238E27FC236}">
              <a16:creationId xmlns:a16="http://schemas.microsoft.com/office/drawing/2014/main" id="{FB1A09EB-4839-4C81-B17F-5AA6D8549347}"/>
            </a:ext>
          </a:extLst>
        </xdr:cNvPr>
        <xdr:cNvSpPr txBox="1">
          <a:spLocks noChangeArrowheads="1"/>
        </xdr:cNvSpPr>
      </xdr:nvSpPr>
      <xdr:spPr bwMode="auto">
        <a:xfrm>
          <a:off x="0" y="802954"/>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F950252-8A5F-4C0A-A440-051F52EB23AA}"/>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9525</xdr:rowOff>
    </xdr:from>
    <xdr:to>
      <xdr:col>1</xdr:col>
      <xdr:colOff>6350</xdr:colOff>
      <xdr:row>36</xdr:row>
      <xdr:rowOff>171450</xdr:rowOff>
    </xdr:to>
    <xdr:sp macro="" textlink="">
      <xdr:nvSpPr>
        <xdr:cNvPr id="6" name="Text Box 5">
          <a:extLst>
            <a:ext uri="{FF2B5EF4-FFF2-40B4-BE49-F238E27FC236}">
              <a16:creationId xmlns:a16="http://schemas.microsoft.com/office/drawing/2014/main" id="{DC868CAC-3BA3-43CC-B4AC-BB93ED3C8AAB}"/>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7513"/>
    <xdr:sp macro="" textlink="">
      <xdr:nvSpPr>
        <xdr:cNvPr id="7" name="Text Box 6">
          <a:extLst>
            <a:ext uri="{FF2B5EF4-FFF2-40B4-BE49-F238E27FC236}">
              <a16:creationId xmlns:a16="http://schemas.microsoft.com/office/drawing/2014/main" id="{24E26379-4499-44CC-8FFC-2CCE894D24D4}"/>
            </a:ext>
          </a:extLst>
        </xdr:cNvPr>
        <xdr:cNvSpPr txBox="1">
          <a:spLocks noChangeArrowheads="1"/>
        </xdr:cNvSpPr>
      </xdr:nvSpPr>
      <xdr:spPr bwMode="auto">
        <a:xfrm>
          <a:off x="0" y="5492750"/>
          <a:ext cx="428835"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15875</xdr:rowOff>
    </xdr:from>
    <xdr:to>
      <xdr:col>1</xdr:col>
      <xdr:colOff>92203</xdr:colOff>
      <xdr:row>2</xdr:row>
      <xdr:rowOff>171508</xdr:rowOff>
    </xdr:to>
    <xdr:sp macro="" textlink="">
      <xdr:nvSpPr>
        <xdr:cNvPr id="8" name="Text Box 7">
          <a:extLst>
            <a:ext uri="{FF2B5EF4-FFF2-40B4-BE49-F238E27FC236}">
              <a16:creationId xmlns:a16="http://schemas.microsoft.com/office/drawing/2014/main" id="{BAC291C2-CA5E-4EDE-A017-434069BF60E5}"/>
            </a:ext>
          </a:extLst>
        </xdr:cNvPr>
        <xdr:cNvSpPr txBox="1">
          <a:spLocks noChangeArrowheads="1"/>
        </xdr:cNvSpPr>
      </xdr:nvSpPr>
      <xdr:spPr bwMode="auto">
        <a:xfrm>
          <a:off x="180975" y="517525"/>
          <a:ext cx="520828" cy="15563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69</xdr:row>
      <xdr:rowOff>20747</xdr:rowOff>
    </xdr:from>
    <xdr:to>
      <xdr:col>27</xdr:col>
      <xdr:colOff>7004</xdr:colOff>
      <xdr:row>75</xdr:row>
      <xdr:rowOff>167444</xdr:rowOff>
    </xdr:to>
    <xdr:sp macro="" textlink="">
      <xdr:nvSpPr>
        <xdr:cNvPr id="9" name="文字方塊 8">
          <a:extLst>
            <a:ext uri="{FF2B5EF4-FFF2-40B4-BE49-F238E27FC236}">
              <a16:creationId xmlns:a16="http://schemas.microsoft.com/office/drawing/2014/main" id="{590EC473-832C-4366-8A2E-824492ED7DCF}"/>
            </a:ext>
          </a:extLst>
        </xdr:cNvPr>
        <xdr:cNvSpPr txBox="1"/>
      </xdr:nvSpPr>
      <xdr:spPr>
        <a:xfrm>
          <a:off x="0" y="9856897"/>
          <a:ext cx="11691004" cy="112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600"/>
            </a:lnSpc>
            <a:spcBef>
              <a:spcPts val="300"/>
            </a:spcBef>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112</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11.5%</a:t>
          </a:r>
          <a:r>
            <a:rPr lang="zh-TW" altLang="en-US" sz="800">
              <a:solidFill>
                <a:sysClr val="windowText" lastClr="000000"/>
              </a:solidFill>
            </a:rPr>
            <a:t>調整為</a:t>
          </a:r>
          <a:r>
            <a:rPr lang="en-US" altLang="zh-TW" sz="800">
              <a:solidFill>
                <a:sysClr val="windowText" lastClr="000000"/>
              </a:solidFill>
            </a:rPr>
            <a:t>12%</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11%</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1200"/>
            </a:lnSpc>
            <a:spcBef>
              <a:spcPts val="300"/>
            </a:spcBef>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111</a:t>
          </a:r>
          <a:r>
            <a:rPr lang="zh-TW" altLang="en-US" sz="800">
              <a:solidFill>
                <a:sysClr val="windowText" lastClr="000000"/>
              </a:solidFill>
            </a:rPr>
            <a:t>年</a:t>
          </a:r>
          <a:r>
            <a:rPr lang="en-US" altLang="zh-TW" sz="800" baseline="0">
              <a:solidFill>
                <a:sysClr val="windowText" lastClr="000000"/>
              </a:solidFill>
            </a:rPr>
            <a:t>10</a:t>
          </a:r>
          <a:r>
            <a:rPr lang="zh-TW" altLang="en-US" sz="800">
              <a:solidFill>
                <a:sysClr val="windowText" lastClr="000000"/>
              </a:solidFill>
            </a:rPr>
            <a:t>月</a:t>
          </a:r>
          <a:r>
            <a:rPr lang="en-US" altLang="zh-TW" sz="800">
              <a:solidFill>
                <a:sysClr val="windowText" lastClr="000000"/>
              </a:solidFill>
            </a:rPr>
            <a:t>26</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1110150621</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勞保、就保、職保個人保險費試算</a:t>
          </a:r>
          <a:r>
            <a:rPr lang="zh-TW" altLang="en-US" sz="800" b="1">
              <a:solidFill>
                <a:sysClr val="windowText" lastClr="000000"/>
              </a:solidFill>
            </a:rPr>
            <a:t>項</a:t>
          </a:r>
          <a:r>
            <a:rPr lang="zh-TW" altLang="en-US" sz="800">
              <a:solidFill>
                <a:sysClr val="windowText" lastClr="000000"/>
              </a:solidFill>
            </a:rPr>
            <a:t>下查詢。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C3CEC4E-C677-478B-A1D0-B9B5B94D8DEA}"/>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92222</xdr:colOff>
      <xdr:row>2</xdr:row>
      <xdr:rowOff>171450</xdr:rowOff>
    </xdr:to>
    <xdr:sp macro="" textlink="">
      <xdr:nvSpPr>
        <xdr:cNvPr id="3" name="Text Box 2">
          <a:extLst>
            <a:ext uri="{FF2B5EF4-FFF2-40B4-BE49-F238E27FC236}">
              <a16:creationId xmlns:a16="http://schemas.microsoft.com/office/drawing/2014/main" id="{0AB3EAC4-E490-4237-B79F-9962D4D8D6D6}"/>
            </a:ext>
          </a:extLst>
        </xdr:cNvPr>
        <xdr:cNvSpPr txBox="1">
          <a:spLocks noChangeArrowheads="1"/>
        </xdr:cNvSpPr>
      </xdr:nvSpPr>
      <xdr:spPr bwMode="auto">
        <a:xfrm>
          <a:off x="180975" y="530225"/>
          <a:ext cx="52084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41448" cy="161070"/>
    <xdr:sp macro="" textlink="">
      <xdr:nvSpPr>
        <xdr:cNvPr id="4" name="Text Box 3">
          <a:extLst>
            <a:ext uri="{FF2B5EF4-FFF2-40B4-BE49-F238E27FC236}">
              <a16:creationId xmlns:a16="http://schemas.microsoft.com/office/drawing/2014/main" id="{5F3A74E4-FE26-4E42-986A-134A2B900F7B}"/>
            </a:ext>
          </a:extLst>
        </xdr:cNvPr>
        <xdr:cNvSpPr txBox="1">
          <a:spLocks noChangeArrowheads="1"/>
        </xdr:cNvSpPr>
      </xdr:nvSpPr>
      <xdr:spPr bwMode="auto">
        <a:xfrm>
          <a:off x="0" y="825500"/>
          <a:ext cx="441448"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DC5A76FE-2D77-4D2A-85F3-F42C0B785027}"/>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12155</xdr:colOff>
      <xdr:row>36</xdr:row>
      <xdr:rowOff>171582</xdr:rowOff>
    </xdr:to>
    <xdr:sp macro="" textlink="">
      <xdr:nvSpPr>
        <xdr:cNvPr id="6" name="Text Box 5">
          <a:extLst>
            <a:ext uri="{FF2B5EF4-FFF2-40B4-BE49-F238E27FC236}">
              <a16:creationId xmlns:a16="http://schemas.microsoft.com/office/drawing/2014/main" id="{7DE1CBB7-A497-4831-B8B3-F8B8783029D9}"/>
            </a:ext>
          </a:extLst>
        </xdr:cNvPr>
        <xdr:cNvSpPr txBox="1">
          <a:spLocks noChangeArrowheads="1"/>
        </xdr:cNvSpPr>
      </xdr:nvSpPr>
      <xdr:spPr bwMode="auto">
        <a:xfrm>
          <a:off x="177800" y="5222875"/>
          <a:ext cx="443955" cy="15570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41448" cy="167513"/>
    <xdr:sp macro="" textlink="">
      <xdr:nvSpPr>
        <xdr:cNvPr id="7" name="Text Box 6">
          <a:extLst>
            <a:ext uri="{FF2B5EF4-FFF2-40B4-BE49-F238E27FC236}">
              <a16:creationId xmlns:a16="http://schemas.microsoft.com/office/drawing/2014/main" id="{4216264A-1D7E-49CE-B9C5-2A560640B5A8}"/>
            </a:ext>
          </a:extLst>
        </xdr:cNvPr>
        <xdr:cNvSpPr txBox="1">
          <a:spLocks noChangeArrowheads="1"/>
        </xdr:cNvSpPr>
      </xdr:nvSpPr>
      <xdr:spPr bwMode="auto">
        <a:xfrm>
          <a:off x="0" y="5511800"/>
          <a:ext cx="441448"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241531</xdr:colOff>
      <xdr:row>75</xdr:row>
      <xdr:rowOff>18013</xdr:rowOff>
    </xdr:to>
    <xdr:sp macro="" textlink="">
      <xdr:nvSpPr>
        <xdr:cNvPr id="8" name="文字方塊 7">
          <a:extLst>
            <a:ext uri="{FF2B5EF4-FFF2-40B4-BE49-F238E27FC236}">
              <a16:creationId xmlns:a16="http://schemas.microsoft.com/office/drawing/2014/main" id="{5BF67E4A-F087-4980-A0CA-DCF72BA31EE9}"/>
            </a:ext>
          </a:extLst>
        </xdr:cNvPr>
        <xdr:cNvSpPr txBox="1"/>
      </xdr:nvSpPr>
      <xdr:spPr>
        <a:xfrm>
          <a:off x="19436" y="9874203"/>
          <a:ext cx="12331545" cy="976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112</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111</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26</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1110150621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勞保、就保、職保個人保險費試算項下查詢。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2D09E4AB-FC29-4FEE-A742-D1FE364700A0}"/>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92222</xdr:colOff>
      <xdr:row>2</xdr:row>
      <xdr:rowOff>171450</xdr:rowOff>
    </xdr:to>
    <xdr:sp macro="" textlink="">
      <xdr:nvSpPr>
        <xdr:cNvPr id="3" name="Text Box 2">
          <a:extLst>
            <a:ext uri="{FF2B5EF4-FFF2-40B4-BE49-F238E27FC236}">
              <a16:creationId xmlns:a16="http://schemas.microsoft.com/office/drawing/2014/main" id="{1D1B155A-89E8-48F2-A81B-F6BEB3D4C4E0}"/>
            </a:ext>
          </a:extLst>
        </xdr:cNvPr>
        <xdr:cNvSpPr txBox="1">
          <a:spLocks noChangeArrowheads="1"/>
        </xdr:cNvSpPr>
      </xdr:nvSpPr>
      <xdr:spPr bwMode="auto">
        <a:xfrm>
          <a:off x="180975" y="530225"/>
          <a:ext cx="52084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41448" cy="161070"/>
    <xdr:sp macro="" textlink="">
      <xdr:nvSpPr>
        <xdr:cNvPr id="4" name="Text Box 3">
          <a:extLst>
            <a:ext uri="{FF2B5EF4-FFF2-40B4-BE49-F238E27FC236}">
              <a16:creationId xmlns:a16="http://schemas.microsoft.com/office/drawing/2014/main" id="{6F893EEA-327E-4E06-8E22-97FEE4D08AD8}"/>
            </a:ext>
          </a:extLst>
        </xdr:cNvPr>
        <xdr:cNvSpPr txBox="1">
          <a:spLocks noChangeArrowheads="1"/>
        </xdr:cNvSpPr>
      </xdr:nvSpPr>
      <xdr:spPr bwMode="auto">
        <a:xfrm>
          <a:off x="0" y="825500"/>
          <a:ext cx="441448"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116C7DFA-54A5-4C78-9561-0375A777BCDD}"/>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12155</xdr:colOff>
      <xdr:row>36</xdr:row>
      <xdr:rowOff>171582</xdr:rowOff>
    </xdr:to>
    <xdr:sp macro="" textlink="">
      <xdr:nvSpPr>
        <xdr:cNvPr id="6" name="Text Box 5">
          <a:extLst>
            <a:ext uri="{FF2B5EF4-FFF2-40B4-BE49-F238E27FC236}">
              <a16:creationId xmlns:a16="http://schemas.microsoft.com/office/drawing/2014/main" id="{342329C7-F6DB-47B5-941F-57E3DAE0D86A}"/>
            </a:ext>
          </a:extLst>
        </xdr:cNvPr>
        <xdr:cNvSpPr txBox="1">
          <a:spLocks noChangeArrowheads="1"/>
        </xdr:cNvSpPr>
      </xdr:nvSpPr>
      <xdr:spPr bwMode="auto">
        <a:xfrm>
          <a:off x="177800" y="5222875"/>
          <a:ext cx="443955" cy="15570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41448" cy="167513"/>
    <xdr:sp macro="" textlink="">
      <xdr:nvSpPr>
        <xdr:cNvPr id="7" name="Text Box 6">
          <a:extLst>
            <a:ext uri="{FF2B5EF4-FFF2-40B4-BE49-F238E27FC236}">
              <a16:creationId xmlns:a16="http://schemas.microsoft.com/office/drawing/2014/main" id="{BE84186B-8262-481C-8014-53694D735ACF}"/>
            </a:ext>
          </a:extLst>
        </xdr:cNvPr>
        <xdr:cNvSpPr txBox="1">
          <a:spLocks noChangeArrowheads="1"/>
        </xdr:cNvSpPr>
      </xdr:nvSpPr>
      <xdr:spPr bwMode="auto">
        <a:xfrm>
          <a:off x="0" y="5511800"/>
          <a:ext cx="441448"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241531</xdr:colOff>
      <xdr:row>75</xdr:row>
      <xdr:rowOff>18013</xdr:rowOff>
    </xdr:to>
    <xdr:sp macro="" textlink="">
      <xdr:nvSpPr>
        <xdr:cNvPr id="8" name="文字方塊 7">
          <a:extLst>
            <a:ext uri="{FF2B5EF4-FFF2-40B4-BE49-F238E27FC236}">
              <a16:creationId xmlns:a16="http://schemas.microsoft.com/office/drawing/2014/main" id="{D3A9734E-C53B-49E8-A4F8-A4B639CA2B77}"/>
            </a:ext>
          </a:extLst>
        </xdr:cNvPr>
        <xdr:cNvSpPr txBox="1"/>
      </xdr:nvSpPr>
      <xdr:spPr>
        <a:xfrm>
          <a:off x="19436" y="9874203"/>
          <a:ext cx="12331545" cy="976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112</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111</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26</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1110150621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勞保、就保、職保個人保險費試算項下查詢。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566E57F-F735-4331-85FE-D4B8790B80C9}"/>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85734</xdr:colOff>
      <xdr:row>2</xdr:row>
      <xdr:rowOff>171450</xdr:rowOff>
    </xdr:to>
    <xdr:sp macro="" textlink="">
      <xdr:nvSpPr>
        <xdr:cNvPr id="3" name="Text Box 2">
          <a:extLst>
            <a:ext uri="{FF2B5EF4-FFF2-40B4-BE49-F238E27FC236}">
              <a16:creationId xmlns:a16="http://schemas.microsoft.com/office/drawing/2014/main" id="{69FF79C3-5A5D-41CE-8C40-AA06A5FEC195}"/>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148904</xdr:rowOff>
    </xdr:from>
    <xdr:ext cx="447754" cy="167513"/>
    <xdr:sp macro="" textlink="">
      <xdr:nvSpPr>
        <xdr:cNvPr id="4" name="Text Box 3">
          <a:extLst>
            <a:ext uri="{FF2B5EF4-FFF2-40B4-BE49-F238E27FC236}">
              <a16:creationId xmlns:a16="http://schemas.microsoft.com/office/drawing/2014/main" id="{6FFC13CD-9512-41D1-BF00-3E2B557A94E0}"/>
            </a:ext>
          </a:extLst>
        </xdr:cNvPr>
        <xdr:cNvSpPr txBox="1">
          <a:spLocks noChangeArrowheads="1"/>
        </xdr:cNvSpPr>
      </xdr:nvSpPr>
      <xdr:spPr bwMode="auto">
        <a:xfrm>
          <a:off x="0" y="802954"/>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752BE6AB-6494-432A-BFE6-E062E20E8D85}"/>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171428</xdr:rowOff>
    </xdr:to>
    <xdr:sp macro="" textlink="">
      <xdr:nvSpPr>
        <xdr:cNvPr id="6" name="Text Box 5">
          <a:extLst>
            <a:ext uri="{FF2B5EF4-FFF2-40B4-BE49-F238E27FC236}">
              <a16:creationId xmlns:a16="http://schemas.microsoft.com/office/drawing/2014/main" id="{BD61DBB1-2386-4EF7-98BC-6540EFBDF215}"/>
            </a:ext>
          </a:extLst>
        </xdr:cNvPr>
        <xdr:cNvSpPr txBox="1">
          <a:spLocks noChangeArrowheads="1"/>
        </xdr:cNvSpPr>
      </xdr:nvSpPr>
      <xdr:spPr bwMode="auto">
        <a:xfrm>
          <a:off x="177800" y="5203825"/>
          <a:ext cx="438150" cy="15555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47754" cy="167513"/>
    <xdr:sp macro="" textlink="">
      <xdr:nvSpPr>
        <xdr:cNvPr id="7" name="Text Box 6">
          <a:extLst>
            <a:ext uri="{FF2B5EF4-FFF2-40B4-BE49-F238E27FC236}">
              <a16:creationId xmlns:a16="http://schemas.microsoft.com/office/drawing/2014/main" id="{C29F1D89-5EF1-47B9-92F4-85068451963D}"/>
            </a:ext>
          </a:extLst>
        </xdr:cNvPr>
        <xdr:cNvSpPr txBox="1">
          <a:spLocks noChangeArrowheads="1"/>
        </xdr:cNvSpPr>
      </xdr:nvSpPr>
      <xdr:spPr bwMode="auto">
        <a:xfrm>
          <a:off x="0" y="5492750"/>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85734</xdr:colOff>
      <xdr:row>2</xdr:row>
      <xdr:rowOff>171450</xdr:rowOff>
    </xdr:to>
    <xdr:sp macro="" textlink="">
      <xdr:nvSpPr>
        <xdr:cNvPr id="8" name="Text Box 7">
          <a:extLst>
            <a:ext uri="{FF2B5EF4-FFF2-40B4-BE49-F238E27FC236}">
              <a16:creationId xmlns:a16="http://schemas.microsoft.com/office/drawing/2014/main" id="{70FCF476-01C0-4A2E-913E-54F3F9BE51EA}"/>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68</xdr:row>
      <xdr:rowOff>132152</xdr:rowOff>
    </xdr:from>
    <xdr:to>
      <xdr:col>27</xdr:col>
      <xdr:colOff>345661</xdr:colOff>
      <xdr:row>75</xdr:row>
      <xdr:rowOff>141138</xdr:rowOff>
    </xdr:to>
    <xdr:sp macro="" textlink="">
      <xdr:nvSpPr>
        <xdr:cNvPr id="9" name="文字方塊 8">
          <a:extLst>
            <a:ext uri="{FF2B5EF4-FFF2-40B4-BE49-F238E27FC236}">
              <a16:creationId xmlns:a16="http://schemas.microsoft.com/office/drawing/2014/main" id="{F11B86C6-5144-4DBB-9512-40269D5F9774}"/>
            </a:ext>
          </a:extLst>
        </xdr:cNvPr>
        <xdr:cNvSpPr txBox="1"/>
      </xdr:nvSpPr>
      <xdr:spPr>
        <a:xfrm>
          <a:off x="60414" y="9828602"/>
          <a:ext cx="11969247" cy="112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900"/>
            </a:lnSpc>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900"/>
            </a:lnSpc>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110</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a:solidFill>
                <a:sysClr val="windowText" lastClr="000000"/>
              </a:solidFill>
            </a:rPr>
            <a:t>24</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1100140783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ts val="800"/>
            </a:lnSpc>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5A70AE7C-B35F-4CAD-96A0-9DC3AED54221}"/>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85725</xdr:colOff>
      <xdr:row>2</xdr:row>
      <xdr:rowOff>171450</xdr:rowOff>
    </xdr:to>
    <xdr:sp macro="" textlink="">
      <xdr:nvSpPr>
        <xdr:cNvPr id="3" name="Text Box 2">
          <a:extLst>
            <a:ext uri="{FF2B5EF4-FFF2-40B4-BE49-F238E27FC236}">
              <a16:creationId xmlns:a16="http://schemas.microsoft.com/office/drawing/2014/main" id="{DCA0FA3D-1FB9-4153-B642-7BB974D7D5AA}"/>
            </a:ext>
          </a:extLst>
        </xdr:cNvPr>
        <xdr:cNvSpPr txBox="1">
          <a:spLocks noChangeArrowheads="1"/>
        </xdr:cNvSpPr>
      </xdr:nvSpPr>
      <xdr:spPr bwMode="auto">
        <a:xfrm>
          <a:off x="180975" y="53022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14B14D8-4B4B-4DC6-9A67-1FE826AFE34C}"/>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D881E150-1F21-4492-ABFB-5595028C7B23}"/>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9525</xdr:rowOff>
    </xdr:from>
    <xdr:to>
      <xdr:col>1</xdr:col>
      <xdr:colOff>12700</xdr:colOff>
      <xdr:row>36</xdr:row>
      <xdr:rowOff>171450</xdr:rowOff>
    </xdr:to>
    <xdr:sp macro="" textlink="">
      <xdr:nvSpPr>
        <xdr:cNvPr id="6" name="Text Box 5">
          <a:extLst>
            <a:ext uri="{FF2B5EF4-FFF2-40B4-BE49-F238E27FC236}">
              <a16:creationId xmlns:a16="http://schemas.microsoft.com/office/drawing/2014/main" id="{EB12536F-EAEB-4B21-8065-FBCA3F78BED9}"/>
            </a:ext>
          </a:extLst>
        </xdr:cNvPr>
        <xdr:cNvSpPr txBox="1">
          <a:spLocks noChangeArrowheads="1"/>
        </xdr:cNvSpPr>
      </xdr:nvSpPr>
      <xdr:spPr bwMode="auto">
        <a:xfrm>
          <a:off x="177800" y="5216525"/>
          <a:ext cx="44450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3B463CF3-2500-4125-B2D3-D8E233FE7728}"/>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12653</xdr:rowOff>
    </xdr:from>
    <xdr:to>
      <xdr:col>28</xdr:col>
      <xdr:colOff>235190</xdr:colOff>
      <xdr:row>75</xdr:row>
      <xdr:rowOff>17972</xdr:rowOff>
    </xdr:to>
    <xdr:sp macro="" textlink="">
      <xdr:nvSpPr>
        <xdr:cNvPr id="8" name="文字方塊 7">
          <a:extLst>
            <a:ext uri="{FF2B5EF4-FFF2-40B4-BE49-F238E27FC236}">
              <a16:creationId xmlns:a16="http://schemas.microsoft.com/office/drawing/2014/main" id="{E670DCDC-3FB0-4597-A5B8-F492C0A8B8EF}"/>
            </a:ext>
          </a:extLst>
        </xdr:cNvPr>
        <xdr:cNvSpPr txBox="1"/>
      </xdr:nvSpPr>
      <xdr:spPr>
        <a:xfrm>
          <a:off x="19436" y="9867853"/>
          <a:ext cx="12325204" cy="983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110</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24</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latin typeface="+mn-lt"/>
              <a:ea typeface="+mn-ea"/>
              <a:cs typeface="+mn-cs"/>
            </a:rPr>
            <a:t>1100140783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AA5CA231-5A5C-44F8-941C-3DC9B50BFFF3}"/>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85760</xdr:colOff>
      <xdr:row>2</xdr:row>
      <xdr:rowOff>171450</xdr:rowOff>
    </xdr:to>
    <xdr:sp macro="" textlink="">
      <xdr:nvSpPr>
        <xdr:cNvPr id="3" name="Text Box 2">
          <a:extLst>
            <a:ext uri="{FF2B5EF4-FFF2-40B4-BE49-F238E27FC236}">
              <a16:creationId xmlns:a16="http://schemas.microsoft.com/office/drawing/2014/main" id="{A91AE8A0-93AE-4434-9318-0A704F7552E0}"/>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152079</xdr:rowOff>
    </xdr:from>
    <xdr:ext cx="428835" cy="161070"/>
    <xdr:sp macro="" textlink="">
      <xdr:nvSpPr>
        <xdr:cNvPr id="4" name="Text Box 3">
          <a:extLst>
            <a:ext uri="{FF2B5EF4-FFF2-40B4-BE49-F238E27FC236}">
              <a16:creationId xmlns:a16="http://schemas.microsoft.com/office/drawing/2014/main" id="{0C45CA63-472F-4C4F-8AB2-358946A59C11}"/>
            </a:ext>
          </a:extLst>
        </xdr:cNvPr>
        <xdr:cNvSpPr txBox="1">
          <a:spLocks noChangeArrowheads="1"/>
        </xdr:cNvSpPr>
      </xdr:nvSpPr>
      <xdr:spPr bwMode="auto">
        <a:xfrm>
          <a:off x="0" y="80612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EF664437-A67F-47BA-A030-CC0D73ABF5D4}"/>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171484</xdr:rowOff>
    </xdr:to>
    <xdr:sp macro="" textlink="">
      <xdr:nvSpPr>
        <xdr:cNvPr id="6" name="Text Box 5">
          <a:extLst>
            <a:ext uri="{FF2B5EF4-FFF2-40B4-BE49-F238E27FC236}">
              <a16:creationId xmlns:a16="http://schemas.microsoft.com/office/drawing/2014/main" id="{4F74885D-C225-4D9D-A346-B69BF2985DBA}"/>
            </a:ext>
          </a:extLst>
        </xdr:cNvPr>
        <xdr:cNvSpPr txBox="1">
          <a:spLocks noChangeArrowheads="1"/>
        </xdr:cNvSpPr>
      </xdr:nvSpPr>
      <xdr:spPr bwMode="auto">
        <a:xfrm>
          <a:off x="177800" y="5203825"/>
          <a:ext cx="438150" cy="155609"/>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70131" cy="161070"/>
    <xdr:sp macro="" textlink="">
      <xdr:nvSpPr>
        <xdr:cNvPr id="7" name="Text Box 6">
          <a:extLst>
            <a:ext uri="{FF2B5EF4-FFF2-40B4-BE49-F238E27FC236}">
              <a16:creationId xmlns:a16="http://schemas.microsoft.com/office/drawing/2014/main" id="{6258FCB9-5342-4213-A6F6-5918FE93FA0A}"/>
            </a:ext>
          </a:extLst>
        </xdr:cNvPr>
        <xdr:cNvSpPr txBox="1">
          <a:spLocks noChangeArrowheads="1"/>
        </xdr:cNvSpPr>
      </xdr:nvSpPr>
      <xdr:spPr bwMode="auto">
        <a:xfrm>
          <a:off x="0" y="5492750"/>
          <a:ext cx="470131"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85760</xdr:colOff>
      <xdr:row>2</xdr:row>
      <xdr:rowOff>171450</xdr:rowOff>
    </xdr:to>
    <xdr:sp macro="" textlink="">
      <xdr:nvSpPr>
        <xdr:cNvPr id="8" name="Text Box 7">
          <a:extLst>
            <a:ext uri="{FF2B5EF4-FFF2-40B4-BE49-F238E27FC236}">
              <a16:creationId xmlns:a16="http://schemas.microsoft.com/office/drawing/2014/main" id="{EAA94903-FBCF-4C16-BD9A-3E5B058AD9B8}"/>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69</xdr:row>
      <xdr:rowOff>29160</xdr:rowOff>
    </xdr:from>
    <xdr:to>
      <xdr:col>27</xdr:col>
      <xdr:colOff>243372</xdr:colOff>
      <xdr:row>75</xdr:row>
      <xdr:rowOff>210101</xdr:rowOff>
    </xdr:to>
    <xdr:sp macro="" textlink="">
      <xdr:nvSpPr>
        <xdr:cNvPr id="9" name="文字方塊 8">
          <a:extLst>
            <a:ext uri="{FF2B5EF4-FFF2-40B4-BE49-F238E27FC236}">
              <a16:creationId xmlns:a16="http://schemas.microsoft.com/office/drawing/2014/main" id="{8CC11D84-3F85-4435-A678-E4A003D4EAEE}"/>
            </a:ext>
          </a:extLst>
        </xdr:cNvPr>
        <xdr:cNvSpPr txBox="1"/>
      </xdr:nvSpPr>
      <xdr:spPr>
        <a:xfrm>
          <a:off x="60414" y="9865310"/>
          <a:ext cx="12857558" cy="115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109</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baseline="0">
              <a:solidFill>
                <a:sysClr val="windowText" lastClr="000000"/>
              </a:solidFill>
            </a:rPr>
            <a:t>5</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1090140493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F7327F5A-1B0F-4755-A34B-14B2A6AE2A04}"/>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85727</xdr:colOff>
      <xdr:row>2</xdr:row>
      <xdr:rowOff>171450</xdr:rowOff>
    </xdr:to>
    <xdr:sp macro="" textlink="">
      <xdr:nvSpPr>
        <xdr:cNvPr id="3" name="Text Box 2">
          <a:extLst>
            <a:ext uri="{FF2B5EF4-FFF2-40B4-BE49-F238E27FC236}">
              <a16:creationId xmlns:a16="http://schemas.microsoft.com/office/drawing/2014/main" id="{47C091D4-471E-446A-8FE2-49950D9172F4}"/>
            </a:ext>
          </a:extLst>
        </xdr:cNvPr>
        <xdr:cNvSpPr txBox="1">
          <a:spLocks noChangeArrowheads="1"/>
        </xdr:cNvSpPr>
      </xdr:nvSpPr>
      <xdr:spPr bwMode="auto">
        <a:xfrm>
          <a:off x="180975" y="530225"/>
          <a:ext cx="514352"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ED5E90AE-1675-4CBC-9F6B-17FB0B31AE3F}"/>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46DE17F5-47EE-4FB9-899E-E5342EA55414}"/>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12704</xdr:colOff>
      <xdr:row>36</xdr:row>
      <xdr:rowOff>171630</xdr:rowOff>
    </xdr:to>
    <xdr:sp macro="" textlink="">
      <xdr:nvSpPr>
        <xdr:cNvPr id="6" name="Text Box 5">
          <a:extLst>
            <a:ext uri="{FF2B5EF4-FFF2-40B4-BE49-F238E27FC236}">
              <a16:creationId xmlns:a16="http://schemas.microsoft.com/office/drawing/2014/main" id="{ABA3781C-75F2-4F22-B3F6-38C4C68C6709}"/>
            </a:ext>
          </a:extLst>
        </xdr:cNvPr>
        <xdr:cNvSpPr txBox="1">
          <a:spLocks noChangeArrowheads="1"/>
        </xdr:cNvSpPr>
      </xdr:nvSpPr>
      <xdr:spPr bwMode="auto">
        <a:xfrm>
          <a:off x="177800" y="5222875"/>
          <a:ext cx="444504" cy="15575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FAD7BDB4-D5A3-458A-B7B5-D45985BEEB11}"/>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235189</xdr:colOff>
      <xdr:row>75</xdr:row>
      <xdr:rowOff>18021</xdr:rowOff>
    </xdr:to>
    <xdr:sp macro="" textlink="">
      <xdr:nvSpPr>
        <xdr:cNvPr id="8" name="文字方塊 7">
          <a:extLst>
            <a:ext uri="{FF2B5EF4-FFF2-40B4-BE49-F238E27FC236}">
              <a16:creationId xmlns:a16="http://schemas.microsoft.com/office/drawing/2014/main" id="{74394836-1B69-4008-BB0F-F44E18D19349}"/>
            </a:ext>
          </a:extLst>
        </xdr:cNvPr>
        <xdr:cNvSpPr txBox="1"/>
      </xdr:nvSpPr>
      <xdr:spPr>
        <a:xfrm>
          <a:off x="19436" y="9874203"/>
          <a:ext cx="12242653" cy="9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109</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5</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1090140493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sin.com@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nhi.gov.tw/Content_List.aspx?n=5581FA007B6177B7&amp;topn=5FE8C9FEAE863B46&amp;upn=BD91948631E3736A" TargetMode="External"/><Relationship Id="rId7" Type="http://schemas.openxmlformats.org/officeDocument/2006/relationships/vmlDrawing" Target="../drawings/vmlDrawing1.vml"/><Relationship Id="rId2" Type="http://schemas.openxmlformats.org/officeDocument/2006/relationships/hyperlink" Target="https://www.bli.gov.tw/0102606.html" TargetMode="External"/><Relationship Id="rId1" Type="http://schemas.openxmlformats.org/officeDocument/2006/relationships/hyperlink" Target="https://www.gisin.com.tw/" TargetMode="External"/><Relationship Id="rId6" Type="http://schemas.openxmlformats.org/officeDocument/2006/relationships/printerSettings" Target="../printerSettings/printerSettings1.bin"/><Relationship Id="rId5" Type="http://schemas.openxmlformats.org/officeDocument/2006/relationships/hyperlink" Target="https://www.bli.gov.tw/0014162.html" TargetMode="External"/><Relationship Id="rId4" Type="http://schemas.openxmlformats.org/officeDocument/2006/relationships/hyperlink" Target="https://www.bli.gov.tw/0012959.html"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bli.gov.tw/0006921.html%20&#26368;&#24460;&#26356;&#26032;&#26085;&#26399;&#65306;2020-03-09"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28:F30"/>
  <sheetViews>
    <sheetView topLeftCell="A16" workbookViewId="0">
      <selection activeCell="Q8" sqref="Q8"/>
    </sheetView>
  </sheetViews>
  <sheetFormatPr defaultRowHeight="17"/>
  <sheetData>
    <row r="28" spans="1:6" ht="19.5">
      <c r="A28" s="96"/>
      <c r="B28" s="97" t="s">
        <v>128</v>
      </c>
      <c r="C28" s="96"/>
      <c r="D28" s="96"/>
      <c r="E28" s="96"/>
      <c r="F28" s="96"/>
    </row>
    <row r="30" spans="1:6">
      <c r="B30" s="98"/>
      <c r="C30" s="99"/>
    </row>
  </sheetData>
  <sheetProtection password="EE7C" sheet="1" objects="1" scenarios="1"/>
  <phoneticPr fontId="5" type="noConversion"/>
  <hyperlinks>
    <hyperlink ref="B28"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B717A-A4A7-47B6-B6D1-CCCA248B5516}">
  <sheetPr codeName="工作表18"/>
  <dimension ref="A1:AE74"/>
  <sheetViews>
    <sheetView workbookViewId="0">
      <selection sqref="A1:XFD1048576"/>
    </sheetView>
  </sheetViews>
  <sheetFormatPr defaultColWidth="9" defaultRowHeight="17"/>
  <cols>
    <col min="1" max="1" width="8.90625" style="53" customWidth="1"/>
    <col min="2" max="29" width="6.08984375" style="53" customWidth="1"/>
    <col min="30" max="30" width="3.26953125" style="53" customWidth="1"/>
    <col min="31" max="31" width="10.453125" style="53" customWidth="1"/>
    <col min="32" max="256" width="9" style="53"/>
    <col min="257" max="257" width="8.90625" style="53" customWidth="1"/>
    <col min="258" max="285" width="6.08984375" style="53" customWidth="1"/>
    <col min="286" max="286" width="3.26953125" style="53" customWidth="1"/>
    <col min="287" max="287" width="10.453125" style="53" customWidth="1"/>
    <col min="288" max="512" width="9" style="53"/>
    <col min="513" max="513" width="8.90625" style="53" customWidth="1"/>
    <col min="514" max="541" width="6.08984375" style="53" customWidth="1"/>
    <col min="542" max="542" width="3.26953125" style="53" customWidth="1"/>
    <col min="543" max="543" width="10.453125" style="53" customWidth="1"/>
    <col min="544" max="768" width="9" style="53"/>
    <col min="769" max="769" width="8.90625" style="53" customWidth="1"/>
    <col min="770" max="797" width="6.08984375" style="53" customWidth="1"/>
    <col min="798" max="798" width="3.26953125" style="53" customWidth="1"/>
    <col min="799" max="799" width="10.453125" style="53" customWidth="1"/>
    <col min="800" max="1024" width="9" style="53"/>
    <col min="1025" max="1025" width="8.90625" style="53" customWidth="1"/>
    <col min="1026" max="1053" width="6.08984375" style="53" customWidth="1"/>
    <col min="1054" max="1054" width="3.26953125" style="53" customWidth="1"/>
    <col min="1055" max="1055" width="10.453125" style="53" customWidth="1"/>
    <col min="1056" max="1280" width="9" style="53"/>
    <col min="1281" max="1281" width="8.90625" style="53" customWidth="1"/>
    <col min="1282" max="1309" width="6.08984375" style="53" customWidth="1"/>
    <col min="1310" max="1310" width="3.26953125" style="53" customWidth="1"/>
    <col min="1311" max="1311" width="10.453125" style="53" customWidth="1"/>
    <col min="1312" max="1536" width="9" style="53"/>
    <col min="1537" max="1537" width="8.90625" style="53" customWidth="1"/>
    <col min="1538" max="1565" width="6.08984375" style="53" customWidth="1"/>
    <col min="1566" max="1566" width="3.26953125" style="53" customWidth="1"/>
    <col min="1567" max="1567" width="10.453125" style="53" customWidth="1"/>
    <col min="1568" max="1792" width="9" style="53"/>
    <col min="1793" max="1793" width="8.90625" style="53" customWidth="1"/>
    <col min="1794" max="1821" width="6.08984375" style="53" customWidth="1"/>
    <col min="1822" max="1822" width="3.26953125" style="53" customWidth="1"/>
    <col min="1823" max="1823" width="10.453125" style="53" customWidth="1"/>
    <col min="1824" max="2048" width="9" style="53"/>
    <col min="2049" max="2049" width="8.90625" style="53" customWidth="1"/>
    <col min="2050" max="2077" width="6.08984375" style="53" customWidth="1"/>
    <col min="2078" max="2078" width="3.26953125" style="53" customWidth="1"/>
    <col min="2079" max="2079" width="10.453125" style="53" customWidth="1"/>
    <col min="2080" max="2304" width="9" style="53"/>
    <col min="2305" max="2305" width="8.90625" style="53" customWidth="1"/>
    <col min="2306" max="2333" width="6.08984375" style="53" customWidth="1"/>
    <col min="2334" max="2334" width="3.26953125" style="53" customWidth="1"/>
    <col min="2335" max="2335" width="10.453125" style="53" customWidth="1"/>
    <col min="2336" max="2560" width="9" style="53"/>
    <col min="2561" max="2561" width="8.90625" style="53" customWidth="1"/>
    <col min="2562" max="2589" width="6.08984375" style="53" customWidth="1"/>
    <col min="2590" max="2590" width="3.26953125" style="53" customWidth="1"/>
    <col min="2591" max="2591" width="10.453125" style="53" customWidth="1"/>
    <col min="2592" max="2816" width="9" style="53"/>
    <col min="2817" max="2817" width="8.90625" style="53" customWidth="1"/>
    <col min="2818" max="2845" width="6.08984375" style="53" customWidth="1"/>
    <col min="2846" max="2846" width="3.26953125" style="53" customWidth="1"/>
    <col min="2847" max="2847" width="10.453125" style="53" customWidth="1"/>
    <col min="2848" max="3072" width="9" style="53"/>
    <col min="3073" max="3073" width="8.90625" style="53" customWidth="1"/>
    <col min="3074" max="3101" width="6.08984375" style="53" customWidth="1"/>
    <col min="3102" max="3102" width="3.26953125" style="53" customWidth="1"/>
    <col min="3103" max="3103" width="10.453125" style="53" customWidth="1"/>
    <col min="3104" max="3328" width="9" style="53"/>
    <col min="3329" max="3329" width="8.90625" style="53" customWidth="1"/>
    <col min="3330" max="3357" width="6.08984375" style="53" customWidth="1"/>
    <col min="3358" max="3358" width="3.26953125" style="53" customWidth="1"/>
    <col min="3359" max="3359" width="10.453125" style="53" customWidth="1"/>
    <col min="3360" max="3584" width="9" style="53"/>
    <col min="3585" max="3585" width="8.90625" style="53" customWidth="1"/>
    <col min="3586" max="3613" width="6.08984375" style="53" customWidth="1"/>
    <col min="3614" max="3614" width="3.26953125" style="53" customWidth="1"/>
    <col min="3615" max="3615" width="10.453125" style="53" customWidth="1"/>
    <col min="3616" max="3840" width="9" style="53"/>
    <col min="3841" max="3841" width="8.90625" style="53" customWidth="1"/>
    <col min="3842" max="3869" width="6.08984375" style="53" customWidth="1"/>
    <col min="3870" max="3870" width="3.26953125" style="53" customWidth="1"/>
    <col min="3871" max="3871" width="10.453125" style="53" customWidth="1"/>
    <col min="3872" max="4096" width="9" style="53"/>
    <col min="4097" max="4097" width="8.90625" style="53" customWidth="1"/>
    <col min="4098" max="4125" width="6.08984375" style="53" customWidth="1"/>
    <col min="4126" max="4126" width="3.26953125" style="53" customWidth="1"/>
    <col min="4127" max="4127" width="10.453125" style="53" customWidth="1"/>
    <col min="4128" max="4352" width="9" style="53"/>
    <col min="4353" max="4353" width="8.90625" style="53" customWidth="1"/>
    <col min="4354" max="4381" width="6.08984375" style="53" customWidth="1"/>
    <col min="4382" max="4382" width="3.26953125" style="53" customWidth="1"/>
    <col min="4383" max="4383" width="10.453125" style="53" customWidth="1"/>
    <col min="4384" max="4608" width="9" style="53"/>
    <col min="4609" max="4609" width="8.90625" style="53" customWidth="1"/>
    <col min="4610" max="4637" width="6.08984375" style="53" customWidth="1"/>
    <col min="4638" max="4638" width="3.26953125" style="53" customWidth="1"/>
    <col min="4639" max="4639" width="10.453125" style="53" customWidth="1"/>
    <col min="4640" max="4864" width="9" style="53"/>
    <col min="4865" max="4865" width="8.90625" style="53" customWidth="1"/>
    <col min="4866" max="4893" width="6.08984375" style="53" customWidth="1"/>
    <col min="4894" max="4894" width="3.26953125" style="53" customWidth="1"/>
    <col min="4895" max="4895" width="10.453125" style="53" customWidth="1"/>
    <col min="4896" max="5120" width="9" style="53"/>
    <col min="5121" max="5121" width="8.90625" style="53" customWidth="1"/>
    <col min="5122" max="5149" width="6.08984375" style="53" customWidth="1"/>
    <col min="5150" max="5150" width="3.26953125" style="53" customWidth="1"/>
    <col min="5151" max="5151" width="10.453125" style="53" customWidth="1"/>
    <col min="5152" max="5376" width="9" style="53"/>
    <col min="5377" max="5377" width="8.90625" style="53" customWidth="1"/>
    <col min="5378" max="5405" width="6.08984375" style="53" customWidth="1"/>
    <col min="5406" max="5406" width="3.26953125" style="53" customWidth="1"/>
    <col min="5407" max="5407" width="10.453125" style="53" customWidth="1"/>
    <col min="5408" max="5632" width="9" style="53"/>
    <col min="5633" max="5633" width="8.90625" style="53" customWidth="1"/>
    <col min="5634" max="5661" width="6.08984375" style="53" customWidth="1"/>
    <col min="5662" max="5662" width="3.26953125" style="53" customWidth="1"/>
    <col min="5663" max="5663" width="10.453125" style="53" customWidth="1"/>
    <col min="5664" max="5888" width="9" style="53"/>
    <col min="5889" max="5889" width="8.90625" style="53" customWidth="1"/>
    <col min="5890" max="5917" width="6.08984375" style="53" customWidth="1"/>
    <col min="5918" max="5918" width="3.26953125" style="53" customWidth="1"/>
    <col min="5919" max="5919" width="10.453125" style="53" customWidth="1"/>
    <col min="5920" max="6144" width="9" style="53"/>
    <col min="6145" max="6145" width="8.90625" style="53" customWidth="1"/>
    <col min="6146" max="6173" width="6.08984375" style="53" customWidth="1"/>
    <col min="6174" max="6174" width="3.26953125" style="53" customWidth="1"/>
    <col min="6175" max="6175" width="10.453125" style="53" customWidth="1"/>
    <col min="6176" max="6400" width="9" style="53"/>
    <col min="6401" max="6401" width="8.90625" style="53" customWidth="1"/>
    <col min="6402" max="6429" width="6.08984375" style="53" customWidth="1"/>
    <col min="6430" max="6430" width="3.26953125" style="53" customWidth="1"/>
    <col min="6431" max="6431" width="10.453125" style="53" customWidth="1"/>
    <col min="6432" max="6656" width="9" style="53"/>
    <col min="6657" max="6657" width="8.90625" style="53" customWidth="1"/>
    <col min="6658" max="6685" width="6.08984375" style="53" customWidth="1"/>
    <col min="6686" max="6686" width="3.26953125" style="53" customWidth="1"/>
    <col min="6687" max="6687" width="10.453125" style="53" customWidth="1"/>
    <col min="6688" max="6912" width="9" style="53"/>
    <col min="6913" max="6913" width="8.90625" style="53" customWidth="1"/>
    <col min="6914" max="6941" width="6.08984375" style="53" customWidth="1"/>
    <col min="6942" max="6942" width="3.26953125" style="53" customWidth="1"/>
    <col min="6943" max="6943" width="10.453125" style="53" customWidth="1"/>
    <col min="6944" max="7168" width="9" style="53"/>
    <col min="7169" max="7169" width="8.90625" style="53" customWidth="1"/>
    <col min="7170" max="7197" width="6.08984375" style="53" customWidth="1"/>
    <col min="7198" max="7198" width="3.26953125" style="53" customWidth="1"/>
    <col min="7199" max="7199" width="10.453125" style="53" customWidth="1"/>
    <col min="7200" max="7424" width="9" style="53"/>
    <col min="7425" max="7425" width="8.90625" style="53" customWidth="1"/>
    <col min="7426" max="7453" width="6.08984375" style="53" customWidth="1"/>
    <col min="7454" max="7454" width="3.26953125" style="53" customWidth="1"/>
    <col min="7455" max="7455" width="10.453125" style="53" customWidth="1"/>
    <col min="7456" max="7680" width="9" style="53"/>
    <col min="7681" max="7681" width="8.90625" style="53" customWidth="1"/>
    <col min="7682" max="7709" width="6.08984375" style="53" customWidth="1"/>
    <col min="7710" max="7710" width="3.26953125" style="53" customWidth="1"/>
    <col min="7711" max="7711" width="10.453125" style="53" customWidth="1"/>
    <col min="7712" max="7936" width="9" style="53"/>
    <col min="7937" max="7937" width="8.90625" style="53" customWidth="1"/>
    <col min="7938" max="7965" width="6.08984375" style="53" customWidth="1"/>
    <col min="7966" max="7966" width="3.26953125" style="53" customWidth="1"/>
    <col min="7967" max="7967" width="10.453125" style="53" customWidth="1"/>
    <col min="7968" max="8192" width="9" style="53"/>
    <col min="8193" max="8193" width="8.90625" style="53" customWidth="1"/>
    <col min="8194" max="8221" width="6.08984375" style="53" customWidth="1"/>
    <col min="8222" max="8222" width="3.26953125" style="53" customWidth="1"/>
    <col min="8223" max="8223" width="10.453125" style="53" customWidth="1"/>
    <col min="8224" max="8448" width="9" style="53"/>
    <col min="8449" max="8449" width="8.90625" style="53" customWidth="1"/>
    <col min="8450" max="8477" width="6.08984375" style="53" customWidth="1"/>
    <col min="8478" max="8478" width="3.26953125" style="53" customWidth="1"/>
    <col min="8479" max="8479" width="10.453125" style="53" customWidth="1"/>
    <col min="8480" max="8704" width="9" style="53"/>
    <col min="8705" max="8705" width="8.90625" style="53" customWidth="1"/>
    <col min="8706" max="8733" width="6.08984375" style="53" customWidth="1"/>
    <col min="8734" max="8734" width="3.26953125" style="53" customWidth="1"/>
    <col min="8735" max="8735" width="10.453125" style="53" customWidth="1"/>
    <col min="8736" max="8960" width="9" style="53"/>
    <col min="8961" max="8961" width="8.90625" style="53" customWidth="1"/>
    <col min="8962" max="8989" width="6.08984375" style="53" customWidth="1"/>
    <col min="8990" max="8990" width="3.26953125" style="53" customWidth="1"/>
    <col min="8991" max="8991" width="10.453125" style="53" customWidth="1"/>
    <col min="8992" max="9216" width="9" style="53"/>
    <col min="9217" max="9217" width="8.90625" style="53" customWidth="1"/>
    <col min="9218" max="9245" width="6.08984375" style="53" customWidth="1"/>
    <col min="9246" max="9246" width="3.26953125" style="53" customWidth="1"/>
    <col min="9247" max="9247" width="10.453125" style="53" customWidth="1"/>
    <col min="9248" max="9472" width="9" style="53"/>
    <col min="9473" max="9473" width="8.90625" style="53" customWidth="1"/>
    <col min="9474" max="9501" width="6.08984375" style="53" customWidth="1"/>
    <col min="9502" max="9502" width="3.26953125" style="53" customWidth="1"/>
    <col min="9503" max="9503" width="10.453125" style="53" customWidth="1"/>
    <col min="9504" max="9728" width="9" style="53"/>
    <col min="9729" max="9729" width="8.90625" style="53" customWidth="1"/>
    <col min="9730" max="9757" width="6.08984375" style="53" customWidth="1"/>
    <col min="9758" max="9758" width="3.26953125" style="53" customWidth="1"/>
    <col min="9759" max="9759" width="10.453125" style="53" customWidth="1"/>
    <col min="9760" max="9984" width="9" style="53"/>
    <col min="9985" max="9985" width="8.90625" style="53" customWidth="1"/>
    <col min="9986" max="10013" width="6.08984375" style="53" customWidth="1"/>
    <col min="10014" max="10014" width="3.26953125" style="53" customWidth="1"/>
    <col min="10015" max="10015" width="10.453125" style="53" customWidth="1"/>
    <col min="10016" max="10240" width="9" style="53"/>
    <col min="10241" max="10241" width="8.90625" style="53" customWidth="1"/>
    <col min="10242" max="10269" width="6.08984375" style="53" customWidth="1"/>
    <col min="10270" max="10270" width="3.26953125" style="53" customWidth="1"/>
    <col min="10271" max="10271" width="10.453125" style="53" customWidth="1"/>
    <col min="10272" max="10496" width="9" style="53"/>
    <col min="10497" max="10497" width="8.90625" style="53" customWidth="1"/>
    <col min="10498" max="10525" width="6.08984375" style="53" customWidth="1"/>
    <col min="10526" max="10526" width="3.26953125" style="53" customWidth="1"/>
    <col min="10527" max="10527" width="10.453125" style="53" customWidth="1"/>
    <col min="10528" max="10752" width="9" style="53"/>
    <col min="10753" max="10753" width="8.90625" style="53" customWidth="1"/>
    <col min="10754" max="10781" width="6.08984375" style="53" customWidth="1"/>
    <col min="10782" max="10782" width="3.26953125" style="53" customWidth="1"/>
    <col min="10783" max="10783" width="10.453125" style="53" customWidth="1"/>
    <col min="10784" max="11008" width="9" style="53"/>
    <col min="11009" max="11009" width="8.90625" style="53" customWidth="1"/>
    <col min="11010" max="11037" width="6.08984375" style="53" customWidth="1"/>
    <col min="11038" max="11038" width="3.26953125" style="53" customWidth="1"/>
    <col min="11039" max="11039" width="10.453125" style="53" customWidth="1"/>
    <col min="11040" max="11264" width="9" style="53"/>
    <col min="11265" max="11265" width="8.90625" style="53" customWidth="1"/>
    <col min="11266" max="11293" width="6.08984375" style="53" customWidth="1"/>
    <col min="11294" max="11294" width="3.26953125" style="53" customWidth="1"/>
    <col min="11295" max="11295" width="10.453125" style="53" customWidth="1"/>
    <col min="11296" max="11520" width="9" style="53"/>
    <col min="11521" max="11521" width="8.90625" style="53" customWidth="1"/>
    <col min="11522" max="11549" width="6.08984375" style="53" customWidth="1"/>
    <col min="11550" max="11550" width="3.26953125" style="53" customWidth="1"/>
    <col min="11551" max="11551" width="10.453125" style="53" customWidth="1"/>
    <col min="11552" max="11776" width="9" style="53"/>
    <col min="11777" max="11777" width="8.90625" style="53" customWidth="1"/>
    <col min="11778" max="11805" width="6.08984375" style="53" customWidth="1"/>
    <col min="11806" max="11806" width="3.26953125" style="53" customWidth="1"/>
    <col min="11807" max="11807" width="10.453125" style="53" customWidth="1"/>
    <col min="11808" max="12032" width="9" style="53"/>
    <col min="12033" max="12033" width="8.90625" style="53" customWidth="1"/>
    <col min="12034" max="12061" width="6.08984375" style="53" customWidth="1"/>
    <col min="12062" max="12062" width="3.26953125" style="53" customWidth="1"/>
    <col min="12063" max="12063" width="10.453125" style="53" customWidth="1"/>
    <col min="12064" max="12288" width="9" style="53"/>
    <col min="12289" max="12289" width="8.90625" style="53" customWidth="1"/>
    <col min="12290" max="12317" width="6.08984375" style="53" customWidth="1"/>
    <col min="12318" max="12318" width="3.26953125" style="53" customWidth="1"/>
    <col min="12319" max="12319" width="10.453125" style="53" customWidth="1"/>
    <col min="12320" max="12544" width="9" style="53"/>
    <col min="12545" max="12545" width="8.90625" style="53" customWidth="1"/>
    <col min="12546" max="12573" width="6.08984375" style="53" customWidth="1"/>
    <col min="12574" max="12574" width="3.26953125" style="53" customWidth="1"/>
    <col min="12575" max="12575" width="10.453125" style="53" customWidth="1"/>
    <col min="12576" max="12800" width="9" style="53"/>
    <col min="12801" max="12801" width="8.90625" style="53" customWidth="1"/>
    <col min="12802" max="12829" width="6.08984375" style="53" customWidth="1"/>
    <col min="12830" max="12830" width="3.26953125" style="53" customWidth="1"/>
    <col min="12831" max="12831" width="10.453125" style="53" customWidth="1"/>
    <col min="12832" max="13056" width="9" style="53"/>
    <col min="13057" max="13057" width="8.90625" style="53" customWidth="1"/>
    <col min="13058" max="13085" width="6.08984375" style="53" customWidth="1"/>
    <col min="13086" max="13086" width="3.26953125" style="53" customWidth="1"/>
    <col min="13087" max="13087" width="10.453125" style="53" customWidth="1"/>
    <col min="13088" max="13312" width="9" style="53"/>
    <col min="13313" max="13313" width="8.90625" style="53" customWidth="1"/>
    <col min="13314" max="13341" width="6.08984375" style="53" customWidth="1"/>
    <col min="13342" max="13342" width="3.26953125" style="53" customWidth="1"/>
    <col min="13343" max="13343" width="10.453125" style="53" customWidth="1"/>
    <col min="13344" max="13568" width="9" style="53"/>
    <col min="13569" max="13569" width="8.90625" style="53" customWidth="1"/>
    <col min="13570" max="13597" width="6.08984375" style="53" customWidth="1"/>
    <col min="13598" max="13598" width="3.26953125" style="53" customWidth="1"/>
    <col min="13599" max="13599" width="10.453125" style="53" customWidth="1"/>
    <col min="13600" max="13824" width="9" style="53"/>
    <col min="13825" max="13825" width="8.90625" style="53" customWidth="1"/>
    <col min="13826" max="13853" width="6.08984375" style="53" customWidth="1"/>
    <col min="13854" max="13854" width="3.26953125" style="53" customWidth="1"/>
    <col min="13855" max="13855" width="10.453125" style="53" customWidth="1"/>
    <col min="13856" max="14080" width="9" style="53"/>
    <col min="14081" max="14081" width="8.90625" style="53" customWidth="1"/>
    <col min="14082" max="14109" width="6.08984375" style="53" customWidth="1"/>
    <col min="14110" max="14110" width="3.26953125" style="53" customWidth="1"/>
    <col min="14111" max="14111" width="10.453125" style="53" customWidth="1"/>
    <col min="14112" max="14336" width="9" style="53"/>
    <col min="14337" max="14337" width="8.90625" style="53" customWidth="1"/>
    <col min="14338" max="14365" width="6.08984375" style="53" customWidth="1"/>
    <col min="14366" max="14366" width="3.26953125" style="53" customWidth="1"/>
    <col min="14367" max="14367" width="10.453125" style="53" customWidth="1"/>
    <col min="14368" max="14592" width="9" style="53"/>
    <col min="14593" max="14593" width="8.90625" style="53" customWidth="1"/>
    <col min="14594" max="14621" width="6.08984375" style="53" customWidth="1"/>
    <col min="14622" max="14622" width="3.26953125" style="53" customWidth="1"/>
    <col min="14623" max="14623" width="10.453125" style="53" customWidth="1"/>
    <col min="14624" max="14848" width="9" style="53"/>
    <col min="14849" max="14849" width="8.90625" style="53" customWidth="1"/>
    <col min="14850" max="14877" width="6.08984375" style="53" customWidth="1"/>
    <col min="14878" max="14878" width="3.26953125" style="53" customWidth="1"/>
    <col min="14879" max="14879" width="10.453125" style="53" customWidth="1"/>
    <col min="14880" max="15104" width="9" style="53"/>
    <col min="15105" max="15105" width="8.90625" style="53" customWidth="1"/>
    <col min="15106" max="15133" width="6.08984375" style="53" customWidth="1"/>
    <col min="15134" max="15134" width="3.26953125" style="53" customWidth="1"/>
    <col min="15135" max="15135" width="10.453125" style="53" customWidth="1"/>
    <col min="15136" max="15360" width="9" style="53"/>
    <col min="15361" max="15361" width="8.90625" style="53" customWidth="1"/>
    <col min="15362" max="15389" width="6.08984375" style="53" customWidth="1"/>
    <col min="15390" max="15390" width="3.26953125" style="53" customWidth="1"/>
    <col min="15391" max="15391" width="10.453125" style="53" customWidth="1"/>
    <col min="15392" max="15616" width="9" style="53"/>
    <col min="15617" max="15617" width="8.90625" style="53" customWidth="1"/>
    <col min="15618" max="15645" width="6.08984375" style="53" customWidth="1"/>
    <col min="15646" max="15646" width="3.26953125" style="53" customWidth="1"/>
    <col min="15647" max="15647" width="10.453125" style="53" customWidth="1"/>
    <col min="15648" max="15872" width="9" style="53"/>
    <col min="15873" max="15873" width="8.90625" style="53" customWidth="1"/>
    <col min="15874" max="15901" width="6.08984375" style="53" customWidth="1"/>
    <col min="15902" max="15902" width="3.26953125" style="53" customWidth="1"/>
    <col min="15903" max="15903" width="10.453125" style="53" customWidth="1"/>
    <col min="15904" max="16128" width="9" style="53"/>
    <col min="16129" max="16129" width="8.90625" style="53" customWidth="1"/>
    <col min="16130" max="16157" width="6.08984375" style="53" customWidth="1"/>
    <col min="16158" max="16158" width="3.26953125" style="53" customWidth="1"/>
    <col min="16159" max="16159" width="10.453125" style="53" customWidth="1"/>
    <col min="16160" max="16384" width="9" style="53"/>
  </cols>
  <sheetData>
    <row r="1" spans="1:31" s="89" customFormat="1" ht="23.25" customHeight="1">
      <c r="A1" s="597" t="s">
        <v>682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row>
    <row r="2" spans="1:31" s="54" customFormat="1" ht="18" customHeight="1" thickBot="1">
      <c r="A2" s="598" t="s">
        <v>683</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7"/>
      <c r="X3" s="607"/>
      <c r="Y3" s="607"/>
      <c r="Z3" s="607"/>
      <c r="AA3" s="607"/>
      <c r="AB3" s="607"/>
      <c r="AC3" s="706"/>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24000</v>
      </c>
      <c r="AA4" s="586"/>
      <c r="AB4" s="584">
        <v>25250</v>
      </c>
      <c r="AC4" s="609"/>
      <c r="AE4" s="56">
        <v>0.11</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8</v>
      </c>
      <c r="C6" s="60">
        <f t="shared" ref="C6:C35" si="1">ROUND($B$4*$A6/30*$AE$4*70/100,0)</f>
        <v>28</v>
      </c>
      <c r="D6" s="60">
        <f t="shared" ref="D6:D35" si="2">ROUND($D$4*$A6/30*$AE$4*20/100,0)</f>
        <v>9</v>
      </c>
      <c r="E6" s="60">
        <f t="shared" ref="E6:E35" si="3">ROUND($D$4*$A6/30*$AE$4*70/100,0)</f>
        <v>32</v>
      </c>
      <c r="F6" s="60">
        <f t="shared" ref="F6:F35" si="4">ROUND($F$4*$A6/30*$AE$4*20/100,0)</f>
        <v>10</v>
      </c>
      <c r="G6" s="60">
        <f t="shared" ref="G6:G35" si="5">ROUND($F$4*$A6/30*$AE$4*70/100,0)</f>
        <v>35</v>
      </c>
      <c r="H6" s="60">
        <f t="shared" ref="H6:H35" si="6">ROUND($H$4*$A6/30*$AE$4*20/100,0)</f>
        <v>12</v>
      </c>
      <c r="I6" s="60">
        <f t="shared" ref="I6:I35" si="7">ROUND($H$4*$A6/30*$AE$4*70/100,0)</f>
        <v>41</v>
      </c>
      <c r="J6" s="60">
        <f t="shared" ref="J6:J35" si="8">ROUND($J$4*$A6/30*$AE$4*20/100,0)</f>
        <v>12</v>
      </c>
      <c r="K6" s="60">
        <f t="shared" ref="K6:K35" si="9">ROUND($J$4*$A6/30*$AE$4*70/100,0)</f>
        <v>42</v>
      </c>
      <c r="L6" s="60">
        <f t="shared" ref="L6:L35" si="10">ROUND($L$4*$A6/30*$AE$4*20/100,0)</f>
        <v>13</v>
      </c>
      <c r="M6" s="60">
        <f t="shared" ref="M6:M35" si="11">ROUND($L$4*$A6/30*$AE$4*70/100,0)</f>
        <v>44</v>
      </c>
      <c r="N6" s="60">
        <f t="shared" ref="N6:N35" si="12">ROUND($N$4*$A6/30*$AE$4*20/100,0)</f>
        <v>13</v>
      </c>
      <c r="O6" s="60">
        <f t="shared" ref="O6:O35" si="13">ROUND($N$4*$A6/30*$AE$4*70/100,0)</f>
        <v>46</v>
      </c>
      <c r="P6" s="60">
        <f t="shared" ref="P6:P35" si="14">ROUND($P$4*$A6/30*$AE$4*20/100,0)</f>
        <v>14</v>
      </c>
      <c r="Q6" s="60">
        <f t="shared" ref="Q6:Q35" si="15">ROUND($P$4*$A6/30*$AE$4*70/100,0)</f>
        <v>49</v>
      </c>
      <c r="R6" s="60">
        <f t="shared" ref="R6:R35" si="16">ROUND($R$4*$A6/30*$AE$4*20/100,0)</f>
        <v>15</v>
      </c>
      <c r="S6" s="60">
        <f t="shared" ref="S6:S35" si="17">ROUND($R$4*$A6/30*$AE$4*70/100,0)</f>
        <v>51</v>
      </c>
      <c r="T6" s="60">
        <f t="shared" ref="T6:T35" si="18">ROUND($T$4*$A6/30*$AE$4*20/100,0)</f>
        <v>15</v>
      </c>
      <c r="U6" s="60">
        <f t="shared" ref="U6:U35" si="19">ROUND($T$4*$A6/30*$AE$4*70/100,0)</f>
        <v>54</v>
      </c>
      <c r="V6" s="60">
        <f t="shared" ref="V6:V35" si="20">ROUND($V$4*$A6/30*$AE$4*20/100,0)</f>
        <v>16</v>
      </c>
      <c r="W6" s="60">
        <f t="shared" ref="W6:W35" si="21">ROUND($V$4*$A6/30*$AE$4*70/100,0)</f>
        <v>56</v>
      </c>
      <c r="X6" s="60">
        <f t="shared" ref="X6:X35" si="22">ROUND($X$4*$A6/30*$AE$4*20/100,0)</f>
        <v>17</v>
      </c>
      <c r="Y6" s="60">
        <f t="shared" ref="Y6:Y35" si="23">ROUND($X$4*$A6/30*$AE$4*70/100,0)</f>
        <v>59</v>
      </c>
      <c r="Z6" s="60">
        <f t="shared" ref="Z6:Z35" si="24">ROUND($Z$4*$A6/30*$AE$4*20/100,0)</f>
        <v>18</v>
      </c>
      <c r="AA6" s="60">
        <f t="shared" ref="AA6:AA35" si="25">ROUND($Z$4*$A6/30*$AE$4*70/100,0)</f>
        <v>62</v>
      </c>
      <c r="AB6" s="60">
        <f t="shared" ref="AB6:AB35" si="26">ROUND($AB$4*$A6/30*$AE$4*20/100,0)</f>
        <v>19</v>
      </c>
      <c r="AC6" s="61">
        <f t="shared" ref="AC6:AC35" si="27">ROUND($AB$4*$A6/30*$AE$4*70/100,0)</f>
        <v>65</v>
      </c>
    </row>
    <row r="7" spans="1:31" s="62" customFormat="1" ht="11.15" customHeight="1">
      <c r="A7" s="59">
        <v>2</v>
      </c>
      <c r="B7" s="60">
        <f t="shared" si="0"/>
        <v>16</v>
      </c>
      <c r="C7" s="60">
        <f t="shared" si="1"/>
        <v>57</v>
      </c>
      <c r="D7" s="60">
        <f t="shared" si="2"/>
        <v>18</v>
      </c>
      <c r="E7" s="60">
        <f t="shared" si="3"/>
        <v>64</v>
      </c>
      <c r="F7" s="60">
        <f t="shared" si="4"/>
        <v>20</v>
      </c>
      <c r="G7" s="60">
        <f t="shared" si="5"/>
        <v>69</v>
      </c>
      <c r="H7" s="60">
        <f t="shared" si="6"/>
        <v>23</v>
      </c>
      <c r="I7" s="60">
        <f t="shared" si="7"/>
        <v>81</v>
      </c>
      <c r="J7" s="60">
        <f t="shared" si="8"/>
        <v>24</v>
      </c>
      <c r="K7" s="60">
        <f t="shared" si="9"/>
        <v>85</v>
      </c>
      <c r="L7" s="60">
        <f t="shared" si="10"/>
        <v>25</v>
      </c>
      <c r="M7" s="60">
        <f t="shared" si="11"/>
        <v>89</v>
      </c>
      <c r="N7" s="60">
        <f t="shared" si="12"/>
        <v>26</v>
      </c>
      <c r="O7" s="60">
        <f t="shared" si="13"/>
        <v>92</v>
      </c>
      <c r="P7" s="60">
        <f t="shared" si="14"/>
        <v>28</v>
      </c>
      <c r="Q7" s="60">
        <f t="shared" si="15"/>
        <v>98</v>
      </c>
      <c r="R7" s="60">
        <f t="shared" si="16"/>
        <v>29</v>
      </c>
      <c r="S7" s="60">
        <f t="shared" si="17"/>
        <v>103</v>
      </c>
      <c r="T7" s="60">
        <f t="shared" si="18"/>
        <v>31</v>
      </c>
      <c r="U7" s="60">
        <f t="shared" si="19"/>
        <v>108</v>
      </c>
      <c r="V7" s="60">
        <f t="shared" si="20"/>
        <v>32</v>
      </c>
      <c r="W7" s="60">
        <f t="shared" si="21"/>
        <v>113</v>
      </c>
      <c r="X7" s="60">
        <f t="shared" si="22"/>
        <v>34</v>
      </c>
      <c r="Y7" s="60">
        <f t="shared" si="23"/>
        <v>119</v>
      </c>
      <c r="Z7" s="60">
        <f t="shared" si="24"/>
        <v>35</v>
      </c>
      <c r="AA7" s="60">
        <f t="shared" si="25"/>
        <v>123</v>
      </c>
      <c r="AB7" s="60">
        <f t="shared" si="26"/>
        <v>37</v>
      </c>
      <c r="AC7" s="61">
        <f t="shared" si="27"/>
        <v>130</v>
      </c>
    </row>
    <row r="8" spans="1:31" s="62" customFormat="1" ht="11.15" customHeight="1">
      <c r="A8" s="59">
        <v>3</v>
      </c>
      <c r="B8" s="60">
        <f t="shared" si="0"/>
        <v>24</v>
      </c>
      <c r="C8" s="60">
        <f t="shared" si="1"/>
        <v>85</v>
      </c>
      <c r="D8" s="60">
        <f t="shared" si="2"/>
        <v>28</v>
      </c>
      <c r="E8" s="60">
        <f t="shared" si="3"/>
        <v>97</v>
      </c>
      <c r="F8" s="60">
        <f t="shared" si="4"/>
        <v>30</v>
      </c>
      <c r="G8" s="60">
        <f t="shared" si="5"/>
        <v>104</v>
      </c>
      <c r="H8" s="60">
        <f t="shared" si="6"/>
        <v>35</v>
      </c>
      <c r="I8" s="60">
        <f t="shared" si="7"/>
        <v>122</v>
      </c>
      <c r="J8" s="60">
        <f t="shared" si="8"/>
        <v>36</v>
      </c>
      <c r="K8" s="60">
        <f t="shared" si="9"/>
        <v>127</v>
      </c>
      <c r="L8" s="60">
        <f t="shared" si="10"/>
        <v>38</v>
      </c>
      <c r="M8" s="60">
        <f t="shared" si="11"/>
        <v>133</v>
      </c>
      <c r="N8" s="60">
        <f t="shared" si="12"/>
        <v>39</v>
      </c>
      <c r="O8" s="60">
        <f t="shared" si="13"/>
        <v>138</v>
      </c>
      <c r="P8" s="60">
        <f t="shared" si="14"/>
        <v>42</v>
      </c>
      <c r="Q8" s="60">
        <f t="shared" si="15"/>
        <v>147</v>
      </c>
      <c r="R8" s="60">
        <f t="shared" si="16"/>
        <v>44</v>
      </c>
      <c r="S8" s="60">
        <f t="shared" si="17"/>
        <v>154</v>
      </c>
      <c r="T8" s="60">
        <f t="shared" si="18"/>
        <v>46</v>
      </c>
      <c r="U8" s="60">
        <f t="shared" si="19"/>
        <v>162</v>
      </c>
      <c r="V8" s="60">
        <f t="shared" si="20"/>
        <v>48</v>
      </c>
      <c r="W8" s="60">
        <f t="shared" si="21"/>
        <v>169</v>
      </c>
      <c r="X8" s="60">
        <f t="shared" si="22"/>
        <v>51</v>
      </c>
      <c r="Y8" s="60">
        <f t="shared" si="23"/>
        <v>178</v>
      </c>
      <c r="Z8" s="60">
        <f t="shared" si="24"/>
        <v>53</v>
      </c>
      <c r="AA8" s="60">
        <f t="shared" si="25"/>
        <v>185</v>
      </c>
      <c r="AB8" s="60">
        <f t="shared" si="26"/>
        <v>56</v>
      </c>
      <c r="AC8" s="61">
        <f t="shared" si="27"/>
        <v>194</v>
      </c>
    </row>
    <row r="9" spans="1:31" s="62" customFormat="1" ht="11.15" customHeight="1">
      <c r="A9" s="59">
        <v>4</v>
      </c>
      <c r="B9" s="60">
        <f t="shared" si="0"/>
        <v>33</v>
      </c>
      <c r="C9" s="60">
        <f t="shared" si="1"/>
        <v>114</v>
      </c>
      <c r="D9" s="60">
        <f t="shared" si="2"/>
        <v>37</v>
      </c>
      <c r="E9" s="60">
        <f t="shared" si="3"/>
        <v>129</v>
      </c>
      <c r="F9" s="60">
        <f t="shared" si="4"/>
        <v>40</v>
      </c>
      <c r="G9" s="60">
        <f t="shared" si="5"/>
        <v>139</v>
      </c>
      <c r="H9" s="60">
        <f t="shared" si="6"/>
        <v>46</v>
      </c>
      <c r="I9" s="60">
        <f t="shared" si="7"/>
        <v>163</v>
      </c>
      <c r="J9" s="60">
        <f t="shared" si="8"/>
        <v>48</v>
      </c>
      <c r="K9" s="60">
        <f t="shared" si="9"/>
        <v>169</v>
      </c>
      <c r="L9" s="60">
        <f t="shared" si="10"/>
        <v>51</v>
      </c>
      <c r="M9" s="60">
        <f t="shared" si="11"/>
        <v>177</v>
      </c>
      <c r="N9" s="60">
        <f t="shared" si="12"/>
        <v>52</v>
      </c>
      <c r="O9" s="60">
        <f t="shared" si="13"/>
        <v>184</v>
      </c>
      <c r="P9" s="60">
        <f t="shared" si="14"/>
        <v>56</v>
      </c>
      <c r="Q9" s="60">
        <f t="shared" si="15"/>
        <v>196</v>
      </c>
      <c r="R9" s="60">
        <f t="shared" si="16"/>
        <v>59</v>
      </c>
      <c r="S9" s="60">
        <f t="shared" si="17"/>
        <v>205</v>
      </c>
      <c r="T9" s="60">
        <f t="shared" si="18"/>
        <v>62</v>
      </c>
      <c r="U9" s="60">
        <f t="shared" si="19"/>
        <v>216</v>
      </c>
      <c r="V9" s="60">
        <f t="shared" si="20"/>
        <v>65</v>
      </c>
      <c r="W9" s="60">
        <f t="shared" si="21"/>
        <v>226</v>
      </c>
      <c r="X9" s="60">
        <f t="shared" si="22"/>
        <v>68</v>
      </c>
      <c r="Y9" s="60">
        <f t="shared" si="23"/>
        <v>237</v>
      </c>
      <c r="Z9" s="60">
        <f t="shared" si="24"/>
        <v>70</v>
      </c>
      <c r="AA9" s="60">
        <f t="shared" si="25"/>
        <v>246</v>
      </c>
      <c r="AB9" s="60">
        <f t="shared" si="26"/>
        <v>74</v>
      </c>
      <c r="AC9" s="61">
        <f t="shared" si="27"/>
        <v>259</v>
      </c>
    </row>
    <row r="10" spans="1:31" s="62" customFormat="1" ht="11.15" customHeight="1">
      <c r="A10" s="59">
        <v>5</v>
      </c>
      <c r="B10" s="60">
        <f t="shared" si="0"/>
        <v>41</v>
      </c>
      <c r="C10" s="60">
        <f t="shared" si="1"/>
        <v>142</v>
      </c>
      <c r="D10" s="60">
        <f t="shared" si="2"/>
        <v>46</v>
      </c>
      <c r="E10" s="60">
        <f t="shared" si="3"/>
        <v>161</v>
      </c>
      <c r="F10" s="60">
        <f t="shared" si="4"/>
        <v>50</v>
      </c>
      <c r="G10" s="60">
        <f t="shared" si="5"/>
        <v>173</v>
      </c>
      <c r="H10" s="60">
        <f t="shared" si="6"/>
        <v>58</v>
      </c>
      <c r="I10" s="60">
        <f t="shared" si="7"/>
        <v>203</v>
      </c>
      <c r="J10" s="60">
        <f t="shared" si="8"/>
        <v>61</v>
      </c>
      <c r="K10" s="60">
        <f t="shared" si="9"/>
        <v>212</v>
      </c>
      <c r="L10" s="60">
        <f t="shared" si="10"/>
        <v>63</v>
      </c>
      <c r="M10" s="60">
        <f t="shared" si="11"/>
        <v>222</v>
      </c>
      <c r="N10" s="60">
        <f t="shared" si="12"/>
        <v>66</v>
      </c>
      <c r="O10" s="60">
        <f t="shared" si="13"/>
        <v>229</v>
      </c>
      <c r="P10" s="60">
        <f t="shared" si="14"/>
        <v>70</v>
      </c>
      <c r="Q10" s="60">
        <f t="shared" si="15"/>
        <v>244</v>
      </c>
      <c r="R10" s="60">
        <f t="shared" si="16"/>
        <v>73</v>
      </c>
      <c r="S10" s="60">
        <f t="shared" si="17"/>
        <v>257</v>
      </c>
      <c r="T10" s="60">
        <f t="shared" si="18"/>
        <v>77</v>
      </c>
      <c r="U10" s="60">
        <f t="shared" si="19"/>
        <v>270</v>
      </c>
      <c r="V10" s="60">
        <f t="shared" si="20"/>
        <v>81</v>
      </c>
      <c r="W10" s="60">
        <f t="shared" si="21"/>
        <v>282</v>
      </c>
      <c r="X10" s="60">
        <f t="shared" si="22"/>
        <v>85</v>
      </c>
      <c r="Y10" s="60">
        <f t="shared" si="23"/>
        <v>296</v>
      </c>
      <c r="Z10" s="60">
        <f t="shared" si="24"/>
        <v>88</v>
      </c>
      <c r="AA10" s="60">
        <f t="shared" si="25"/>
        <v>308</v>
      </c>
      <c r="AB10" s="60">
        <f t="shared" si="26"/>
        <v>93</v>
      </c>
      <c r="AC10" s="61">
        <f t="shared" si="27"/>
        <v>324</v>
      </c>
    </row>
    <row r="11" spans="1:31" s="62" customFormat="1" ht="11.15" customHeight="1">
      <c r="A11" s="59">
        <v>6</v>
      </c>
      <c r="B11" s="60">
        <f t="shared" si="0"/>
        <v>49</v>
      </c>
      <c r="C11" s="60">
        <f t="shared" si="1"/>
        <v>171</v>
      </c>
      <c r="D11" s="60">
        <f t="shared" si="2"/>
        <v>55</v>
      </c>
      <c r="E11" s="60">
        <f t="shared" si="3"/>
        <v>193</v>
      </c>
      <c r="F11" s="60">
        <f t="shared" si="4"/>
        <v>59</v>
      </c>
      <c r="G11" s="60">
        <f t="shared" si="5"/>
        <v>208</v>
      </c>
      <c r="H11" s="60">
        <f t="shared" si="6"/>
        <v>70</v>
      </c>
      <c r="I11" s="60">
        <f t="shared" si="7"/>
        <v>244</v>
      </c>
      <c r="J11" s="60">
        <f t="shared" si="8"/>
        <v>73</v>
      </c>
      <c r="K11" s="60">
        <f t="shared" si="9"/>
        <v>254</v>
      </c>
      <c r="L11" s="60">
        <f t="shared" si="10"/>
        <v>76</v>
      </c>
      <c r="M11" s="60">
        <f t="shared" si="11"/>
        <v>266</v>
      </c>
      <c r="N11" s="60">
        <f t="shared" si="12"/>
        <v>79</v>
      </c>
      <c r="O11" s="60">
        <f t="shared" si="13"/>
        <v>275</v>
      </c>
      <c r="P11" s="60">
        <f t="shared" si="14"/>
        <v>84</v>
      </c>
      <c r="Q11" s="60">
        <f t="shared" si="15"/>
        <v>293</v>
      </c>
      <c r="R11" s="60">
        <f t="shared" si="16"/>
        <v>88</v>
      </c>
      <c r="S11" s="60">
        <f t="shared" si="17"/>
        <v>308</v>
      </c>
      <c r="T11" s="60">
        <f t="shared" si="18"/>
        <v>92</v>
      </c>
      <c r="U11" s="60">
        <f t="shared" si="19"/>
        <v>324</v>
      </c>
      <c r="V11" s="60">
        <f t="shared" si="20"/>
        <v>97</v>
      </c>
      <c r="W11" s="60">
        <f t="shared" si="21"/>
        <v>339</v>
      </c>
      <c r="X11" s="60">
        <f t="shared" si="22"/>
        <v>102</v>
      </c>
      <c r="Y11" s="60">
        <f t="shared" si="23"/>
        <v>356</v>
      </c>
      <c r="Z11" s="60">
        <f t="shared" si="24"/>
        <v>106</v>
      </c>
      <c r="AA11" s="60">
        <f t="shared" si="25"/>
        <v>370</v>
      </c>
      <c r="AB11" s="60">
        <f t="shared" si="26"/>
        <v>111</v>
      </c>
      <c r="AC11" s="61">
        <f t="shared" si="27"/>
        <v>389</v>
      </c>
    </row>
    <row r="12" spans="1:31" s="62" customFormat="1" ht="11.15" customHeight="1">
      <c r="A12" s="59">
        <v>7</v>
      </c>
      <c r="B12" s="60">
        <f t="shared" si="0"/>
        <v>57</v>
      </c>
      <c r="C12" s="60">
        <f t="shared" si="1"/>
        <v>199</v>
      </c>
      <c r="D12" s="60">
        <f t="shared" si="2"/>
        <v>64</v>
      </c>
      <c r="E12" s="60">
        <f t="shared" si="3"/>
        <v>225</v>
      </c>
      <c r="F12" s="60">
        <f t="shared" si="4"/>
        <v>69</v>
      </c>
      <c r="G12" s="60">
        <f t="shared" si="5"/>
        <v>243</v>
      </c>
      <c r="H12" s="60">
        <f t="shared" si="6"/>
        <v>81</v>
      </c>
      <c r="I12" s="60">
        <f t="shared" si="7"/>
        <v>285</v>
      </c>
      <c r="J12" s="60">
        <f t="shared" si="8"/>
        <v>85</v>
      </c>
      <c r="K12" s="60">
        <f t="shared" si="9"/>
        <v>296</v>
      </c>
      <c r="L12" s="60">
        <f t="shared" si="10"/>
        <v>89</v>
      </c>
      <c r="M12" s="60">
        <f t="shared" si="11"/>
        <v>310</v>
      </c>
      <c r="N12" s="60">
        <f t="shared" si="12"/>
        <v>92</v>
      </c>
      <c r="O12" s="60">
        <f t="shared" si="13"/>
        <v>321</v>
      </c>
      <c r="P12" s="60">
        <f t="shared" si="14"/>
        <v>98</v>
      </c>
      <c r="Q12" s="60">
        <f t="shared" si="15"/>
        <v>342</v>
      </c>
      <c r="R12" s="60">
        <f t="shared" si="16"/>
        <v>103</v>
      </c>
      <c r="S12" s="60">
        <f t="shared" si="17"/>
        <v>359</v>
      </c>
      <c r="T12" s="60">
        <f t="shared" si="18"/>
        <v>108</v>
      </c>
      <c r="U12" s="60">
        <f t="shared" si="19"/>
        <v>377</v>
      </c>
      <c r="V12" s="60">
        <f t="shared" si="20"/>
        <v>113</v>
      </c>
      <c r="W12" s="60">
        <f t="shared" si="21"/>
        <v>395</v>
      </c>
      <c r="X12" s="60">
        <f t="shared" si="22"/>
        <v>119</v>
      </c>
      <c r="Y12" s="60">
        <f t="shared" si="23"/>
        <v>415</v>
      </c>
      <c r="Z12" s="60">
        <f t="shared" si="24"/>
        <v>123</v>
      </c>
      <c r="AA12" s="60">
        <f t="shared" si="25"/>
        <v>431</v>
      </c>
      <c r="AB12" s="60">
        <f t="shared" si="26"/>
        <v>130</v>
      </c>
      <c r="AC12" s="61">
        <f t="shared" si="27"/>
        <v>454</v>
      </c>
    </row>
    <row r="13" spans="1:31" s="62" customFormat="1" ht="11.15" customHeight="1">
      <c r="A13" s="59">
        <v>8</v>
      </c>
      <c r="B13" s="60">
        <f t="shared" si="0"/>
        <v>65</v>
      </c>
      <c r="C13" s="60">
        <f t="shared" si="1"/>
        <v>228</v>
      </c>
      <c r="D13" s="60">
        <f t="shared" si="2"/>
        <v>74</v>
      </c>
      <c r="E13" s="60">
        <f t="shared" si="3"/>
        <v>257</v>
      </c>
      <c r="F13" s="60">
        <f t="shared" si="4"/>
        <v>79</v>
      </c>
      <c r="G13" s="60">
        <f t="shared" si="5"/>
        <v>277</v>
      </c>
      <c r="H13" s="60">
        <f t="shared" si="6"/>
        <v>93</v>
      </c>
      <c r="I13" s="60">
        <f t="shared" si="7"/>
        <v>325</v>
      </c>
      <c r="J13" s="60">
        <f t="shared" si="8"/>
        <v>97</v>
      </c>
      <c r="K13" s="60">
        <f t="shared" si="9"/>
        <v>339</v>
      </c>
      <c r="L13" s="60">
        <f t="shared" si="10"/>
        <v>101</v>
      </c>
      <c r="M13" s="60">
        <f t="shared" si="11"/>
        <v>355</v>
      </c>
      <c r="N13" s="60">
        <f t="shared" si="12"/>
        <v>105</v>
      </c>
      <c r="O13" s="60">
        <f t="shared" si="13"/>
        <v>367</v>
      </c>
      <c r="P13" s="60">
        <f t="shared" si="14"/>
        <v>112</v>
      </c>
      <c r="Q13" s="60">
        <f t="shared" si="15"/>
        <v>391</v>
      </c>
      <c r="R13" s="60">
        <f t="shared" si="16"/>
        <v>117</v>
      </c>
      <c r="S13" s="60">
        <f t="shared" si="17"/>
        <v>411</v>
      </c>
      <c r="T13" s="60">
        <f t="shared" si="18"/>
        <v>123</v>
      </c>
      <c r="U13" s="60">
        <f t="shared" si="19"/>
        <v>431</v>
      </c>
      <c r="V13" s="60">
        <f t="shared" si="20"/>
        <v>129</v>
      </c>
      <c r="W13" s="60">
        <f t="shared" si="21"/>
        <v>452</v>
      </c>
      <c r="X13" s="60">
        <f t="shared" si="22"/>
        <v>136</v>
      </c>
      <c r="Y13" s="60">
        <f t="shared" si="23"/>
        <v>474</v>
      </c>
      <c r="Z13" s="60">
        <f t="shared" si="24"/>
        <v>141</v>
      </c>
      <c r="AA13" s="60">
        <f t="shared" si="25"/>
        <v>493</v>
      </c>
      <c r="AB13" s="60">
        <f t="shared" si="26"/>
        <v>148</v>
      </c>
      <c r="AC13" s="61">
        <f t="shared" si="27"/>
        <v>518</v>
      </c>
    </row>
    <row r="14" spans="1:31" s="62" customFormat="1" ht="11.15" customHeight="1">
      <c r="A14" s="59">
        <v>9</v>
      </c>
      <c r="B14" s="60">
        <f t="shared" si="0"/>
        <v>73</v>
      </c>
      <c r="C14" s="60">
        <f t="shared" si="1"/>
        <v>256</v>
      </c>
      <c r="D14" s="60">
        <f t="shared" si="2"/>
        <v>83</v>
      </c>
      <c r="E14" s="60">
        <f t="shared" si="3"/>
        <v>290</v>
      </c>
      <c r="F14" s="60">
        <f t="shared" si="4"/>
        <v>89</v>
      </c>
      <c r="G14" s="60">
        <f t="shared" si="5"/>
        <v>312</v>
      </c>
      <c r="H14" s="60">
        <f t="shared" si="6"/>
        <v>105</v>
      </c>
      <c r="I14" s="60">
        <f t="shared" si="7"/>
        <v>366</v>
      </c>
      <c r="J14" s="60">
        <f t="shared" si="8"/>
        <v>109</v>
      </c>
      <c r="K14" s="60">
        <f t="shared" si="9"/>
        <v>381</v>
      </c>
      <c r="L14" s="60">
        <f t="shared" si="10"/>
        <v>114</v>
      </c>
      <c r="M14" s="60">
        <f t="shared" si="11"/>
        <v>399</v>
      </c>
      <c r="N14" s="60">
        <f t="shared" si="12"/>
        <v>118</v>
      </c>
      <c r="O14" s="60">
        <f t="shared" si="13"/>
        <v>413</v>
      </c>
      <c r="P14" s="60">
        <f t="shared" si="14"/>
        <v>126</v>
      </c>
      <c r="Q14" s="60">
        <f t="shared" si="15"/>
        <v>440</v>
      </c>
      <c r="R14" s="60">
        <f t="shared" si="16"/>
        <v>132</v>
      </c>
      <c r="S14" s="60">
        <f t="shared" si="17"/>
        <v>462</v>
      </c>
      <c r="T14" s="60">
        <f t="shared" si="18"/>
        <v>139</v>
      </c>
      <c r="U14" s="60">
        <f t="shared" si="19"/>
        <v>485</v>
      </c>
      <c r="V14" s="60">
        <f t="shared" si="20"/>
        <v>145</v>
      </c>
      <c r="W14" s="60">
        <f t="shared" si="21"/>
        <v>508</v>
      </c>
      <c r="X14" s="60">
        <f t="shared" si="22"/>
        <v>152</v>
      </c>
      <c r="Y14" s="60">
        <f t="shared" si="23"/>
        <v>534</v>
      </c>
      <c r="Z14" s="60">
        <f t="shared" si="24"/>
        <v>158</v>
      </c>
      <c r="AA14" s="60">
        <f t="shared" si="25"/>
        <v>554</v>
      </c>
      <c r="AB14" s="60">
        <f t="shared" si="26"/>
        <v>167</v>
      </c>
      <c r="AC14" s="61">
        <f t="shared" si="27"/>
        <v>583</v>
      </c>
    </row>
    <row r="15" spans="1:31" s="62" customFormat="1" ht="11.15" customHeight="1">
      <c r="A15" s="59">
        <v>10</v>
      </c>
      <c r="B15" s="60">
        <f t="shared" si="0"/>
        <v>81</v>
      </c>
      <c r="C15" s="60">
        <f t="shared" si="1"/>
        <v>285</v>
      </c>
      <c r="D15" s="60">
        <f t="shared" si="2"/>
        <v>92</v>
      </c>
      <c r="E15" s="60">
        <f t="shared" si="3"/>
        <v>322</v>
      </c>
      <c r="F15" s="60">
        <f t="shared" si="4"/>
        <v>99</v>
      </c>
      <c r="G15" s="60">
        <f t="shared" si="5"/>
        <v>347</v>
      </c>
      <c r="H15" s="60">
        <f t="shared" si="6"/>
        <v>116</v>
      </c>
      <c r="I15" s="60">
        <f t="shared" si="7"/>
        <v>407</v>
      </c>
      <c r="J15" s="60">
        <f t="shared" si="8"/>
        <v>121</v>
      </c>
      <c r="K15" s="60">
        <f t="shared" si="9"/>
        <v>424</v>
      </c>
      <c r="L15" s="60">
        <f t="shared" si="10"/>
        <v>127</v>
      </c>
      <c r="M15" s="60">
        <f t="shared" si="11"/>
        <v>444</v>
      </c>
      <c r="N15" s="60">
        <f t="shared" si="12"/>
        <v>131</v>
      </c>
      <c r="O15" s="60">
        <f t="shared" si="13"/>
        <v>459</v>
      </c>
      <c r="P15" s="60">
        <f t="shared" si="14"/>
        <v>140</v>
      </c>
      <c r="Q15" s="60">
        <f t="shared" si="15"/>
        <v>489</v>
      </c>
      <c r="R15" s="60">
        <f t="shared" si="16"/>
        <v>147</v>
      </c>
      <c r="S15" s="60">
        <f t="shared" si="17"/>
        <v>514</v>
      </c>
      <c r="T15" s="60">
        <f t="shared" si="18"/>
        <v>154</v>
      </c>
      <c r="U15" s="60">
        <f t="shared" si="19"/>
        <v>539</v>
      </c>
      <c r="V15" s="60">
        <f t="shared" si="20"/>
        <v>161</v>
      </c>
      <c r="W15" s="60">
        <f t="shared" si="21"/>
        <v>565</v>
      </c>
      <c r="X15" s="60">
        <f t="shared" si="22"/>
        <v>169</v>
      </c>
      <c r="Y15" s="60">
        <f t="shared" si="23"/>
        <v>593</v>
      </c>
      <c r="Z15" s="60">
        <f t="shared" si="24"/>
        <v>176</v>
      </c>
      <c r="AA15" s="60">
        <f t="shared" si="25"/>
        <v>616</v>
      </c>
      <c r="AB15" s="60">
        <f t="shared" si="26"/>
        <v>185</v>
      </c>
      <c r="AC15" s="61">
        <f t="shared" si="27"/>
        <v>648</v>
      </c>
    </row>
    <row r="16" spans="1:31" s="62" customFormat="1" ht="11.15" customHeight="1">
      <c r="A16" s="59">
        <v>11</v>
      </c>
      <c r="B16" s="60">
        <f t="shared" si="0"/>
        <v>90</v>
      </c>
      <c r="C16" s="60">
        <f t="shared" si="1"/>
        <v>313</v>
      </c>
      <c r="D16" s="60">
        <f t="shared" si="2"/>
        <v>101</v>
      </c>
      <c r="E16" s="60">
        <f t="shared" si="3"/>
        <v>354</v>
      </c>
      <c r="F16" s="60">
        <f t="shared" si="4"/>
        <v>109</v>
      </c>
      <c r="G16" s="60">
        <f t="shared" si="5"/>
        <v>381</v>
      </c>
      <c r="H16" s="60">
        <f t="shared" si="6"/>
        <v>128</v>
      </c>
      <c r="I16" s="60">
        <f t="shared" si="7"/>
        <v>447</v>
      </c>
      <c r="J16" s="60">
        <f t="shared" si="8"/>
        <v>133</v>
      </c>
      <c r="K16" s="60">
        <f t="shared" si="9"/>
        <v>466</v>
      </c>
      <c r="L16" s="60">
        <f t="shared" si="10"/>
        <v>139</v>
      </c>
      <c r="M16" s="60">
        <f t="shared" si="11"/>
        <v>488</v>
      </c>
      <c r="N16" s="60">
        <f t="shared" si="12"/>
        <v>144</v>
      </c>
      <c r="O16" s="60">
        <f t="shared" si="13"/>
        <v>505</v>
      </c>
      <c r="P16" s="60">
        <f t="shared" si="14"/>
        <v>154</v>
      </c>
      <c r="Q16" s="60">
        <f t="shared" si="15"/>
        <v>538</v>
      </c>
      <c r="R16" s="60">
        <f t="shared" si="16"/>
        <v>161</v>
      </c>
      <c r="S16" s="60">
        <f t="shared" si="17"/>
        <v>565</v>
      </c>
      <c r="T16" s="60">
        <f t="shared" si="18"/>
        <v>169</v>
      </c>
      <c r="U16" s="60">
        <f t="shared" si="19"/>
        <v>593</v>
      </c>
      <c r="V16" s="60">
        <f t="shared" si="20"/>
        <v>177</v>
      </c>
      <c r="W16" s="60">
        <f t="shared" si="21"/>
        <v>621</v>
      </c>
      <c r="X16" s="60">
        <f t="shared" si="22"/>
        <v>186</v>
      </c>
      <c r="Y16" s="60">
        <f t="shared" si="23"/>
        <v>652</v>
      </c>
      <c r="Z16" s="60">
        <f t="shared" si="24"/>
        <v>194</v>
      </c>
      <c r="AA16" s="60">
        <f t="shared" si="25"/>
        <v>678</v>
      </c>
      <c r="AB16" s="60">
        <f t="shared" si="26"/>
        <v>204</v>
      </c>
      <c r="AC16" s="61">
        <f t="shared" si="27"/>
        <v>713</v>
      </c>
    </row>
    <row r="17" spans="1:29" s="62" customFormat="1" ht="11.15" customHeight="1">
      <c r="A17" s="59">
        <v>12</v>
      </c>
      <c r="B17" s="60">
        <f t="shared" si="0"/>
        <v>98</v>
      </c>
      <c r="C17" s="60">
        <f t="shared" si="1"/>
        <v>342</v>
      </c>
      <c r="D17" s="60">
        <f t="shared" si="2"/>
        <v>110</v>
      </c>
      <c r="E17" s="60">
        <f t="shared" si="3"/>
        <v>386</v>
      </c>
      <c r="F17" s="60">
        <f t="shared" si="4"/>
        <v>119</v>
      </c>
      <c r="G17" s="60">
        <f t="shared" si="5"/>
        <v>416</v>
      </c>
      <c r="H17" s="60">
        <f t="shared" si="6"/>
        <v>139</v>
      </c>
      <c r="I17" s="60">
        <f t="shared" si="7"/>
        <v>488</v>
      </c>
      <c r="J17" s="60">
        <f t="shared" si="8"/>
        <v>145</v>
      </c>
      <c r="K17" s="60">
        <f t="shared" si="9"/>
        <v>508</v>
      </c>
      <c r="L17" s="60">
        <f t="shared" si="10"/>
        <v>152</v>
      </c>
      <c r="M17" s="60">
        <f t="shared" si="11"/>
        <v>532</v>
      </c>
      <c r="N17" s="60">
        <f t="shared" si="12"/>
        <v>157</v>
      </c>
      <c r="O17" s="60">
        <f t="shared" si="13"/>
        <v>551</v>
      </c>
      <c r="P17" s="60">
        <f t="shared" si="14"/>
        <v>168</v>
      </c>
      <c r="Q17" s="60">
        <f t="shared" si="15"/>
        <v>587</v>
      </c>
      <c r="R17" s="60">
        <f t="shared" si="16"/>
        <v>176</v>
      </c>
      <c r="S17" s="60">
        <f t="shared" si="17"/>
        <v>616</v>
      </c>
      <c r="T17" s="60">
        <f t="shared" si="18"/>
        <v>185</v>
      </c>
      <c r="U17" s="60">
        <f t="shared" si="19"/>
        <v>647</v>
      </c>
      <c r="V17" s="60">
        <f t="shared" si="20"/>
        <v>194</v>
      </c>
      <c r="W17" s="60">
        <f t="shared" si="21"/>
        <v>678</v>
      </c>
      <c r="X17" s="60">
        <f t="shared" si="22"/>
        <v>203</v>
      </c>
      <c r="Y17" s="60">
        <f t="shared" si="23"/>
        <v>711</v>
      </c>
      <c r="Z17" s="60">
        <f t="shared" si="24"/>
        <v>211</v>
      </c>
      <c r="AA17" s="60">
        <f t="shared" si="25"/>
        <v>739</v>
      </c>
      <c r="AB17" s="60">
        <f t="shared" si="26"/>
        <v>222</v>
      </c>
      <c r="AC17" s="61">
        <f t="shared" si="27"/>
        <v>778</v>
      </c>
    </row>
    <row r="18" spans="1:29" s="62" customFormat="1" ht="11.15" customHeight="1">
      <c r="A18" s="59">
        <v>13</v>
      </c>
      <c r="B18" s="60">
        <f t="shared" si="0"/>
        <v>106</v>
      </c>
      <c r="C18" s="60">
        <f t="shared" si="1"/>
        <v>370</v>
      </c>
      <c r="D18" s="60">
        <f t="shared" si="2"/>
        <v>120</v>
      </c>
      <c r="E18" s="60">
        <f t="shared" si="3"/>
        <v>418</v>
      </c>
      <c r="F18" s="60">
        <f t="shared" si="4"/>
        <v>129</v>
      </c>
      <c r="G18" s="60">
        <f t="shared" si="5"/>
        <v>450</v>
      </c>
      <c r="H18" s="60">
        <f t="shared" si="6"/>
        <v>151</v>
      </c>
      <c r="I18" s="60">
        <f t="shared" si="7"/>
        <v>529</v>
      </c>
      <c r="J18" s="60">
        <f t="shared" si="8"/>
        <v>157</v>
      </c>
      <c r="K18" s="60">
        <f t="shared" si="9"/>
        <v>551</v>
      </c>
      <c r="L18" s="60">
        <f t="shared" si="10"/>
        <v>165</v>
      </c>
      <c r="M18" s="60">
        <f t="shared" si="11"/>
        <v>577</v>
      </c>
      <c r="N18" s="60">
        <f t="shared" si="12"/>
        <v>170</v>
      </c>
      <c r="O18" s="60">
        <f t="shared" si="13"/>
        <v>597</v>
      </c>
      <c r="P18" s="60">
        <f t="shared" si="14"/>
        <v>182</v>
      </c>
      <c r="Q18" s="60">
        <f t="shared" si="15"/>
        <v>636</v>
      </c>
      <c r="R18" s="60">
        <f t="shared" si="16"/>
        <v>191</v>
      </c>
      <c r="S18" s="60">
        <f t="shared" si="17"/>
        <v>668</v>
      </c>
      <c r="T18" s="60">
        <f t="shared" si="18"/>
        <v>200</v>
      </c>
      <c r="U18" s="60">
        <f t="shared" si="19"/>
        <v>701</v>
      </c>
      <c r="V18" s="60">
        <f t="shared" si="20"/>
        <v>210</v>
      </c>
      <c r="W18" s="60">
        <f t="shared" si="21"/>
        <v>734</v>
      </c>
      <c r="X18" s="60">
        <f t="shared" si="22"/>
        <v>220</v>
      </c>
      <c r="Y18" s="60">
        <f t="shared" si="23"/>
        <v>771</v>
      </c>
      <c r="Z18" s="60">
        <f t="shared" si="24"/>
        <v>229</v>
      </c>
      <c r="AA18" s="60">
        <f t="shared" si="25"/>
        <v>801</v>
      </c>
      <c r="AB18" s="60">
        <f t="shared" si="26"/>
        <v>241</v>
      </c>
      <c r="AC18" s="61">
        <f t="shared" si="27"/>
        <v>843</v>
      </c>
    </row>
    <row r="19" spans="1:29" s="62" customFormat="1" ht="11.15" customHeight="1">
      <c r="A19" s="59">
        <v>14</v>
      </c>
      <c r="B19" s="60">
        <f t="shared" si="0"/>
        <v>114</v>
      </c>
      <c r="C19" s="60">
        <f t="shared" si="1"/>
        <v>399</v>
      </c>
      <c r="D19" s="60">
        <f t="shared" si="2"/>
        <v>129</v>
      </c>
      <c r="E19" s="60">
        <f t="shared" si="3"/>
        <v>451</v>
      </c>
      <c r="F19" s="60">
        <f t="shared" si="4"/>
        <v>139</v>
      </c>
      <c r="G19" s="60">
        <f t="shared" si="5"/>
        <v>485</v>
      </c>
      <c r="H19" s="60">
        <f t="shared" si="6"/>
        <v>163</v>
      </c>
      <c r="I19" s="60">
        <f t="shared" si="7"/>
        <v>569</v>
      </c>
      <c r="J19" s="60">
        <f t="shared" si="8"/>
        <v>169</v>
      </c>
      <c r="K19" s="60">
        <f t="shared" si="9"/>
        <v>593</v>
      </c>
      <c r="L19" s="60">
        <f t="shared" si="10"/>
        <v>177</v>
      </c>
      <c r="M19" s="60">
        <f t="shared" si="11"/>
        <v>621</v>
      </c>
      <c r="N19" s="60">
        <f t="shared" si="12"/>
        <v>184</v>
      </c>
      <c r="O19" s="60">
        <f t="shared" si="13"/>
        <v>642</v>
      </c>
      <c r="P19" s="60">
        <f t="shared" si="14"/>
        <v>196</v>
      </c>
      <c r="Q19" s="60">
        <f t="shared" si="15"/>
        <v>684</v>
      </c>
      <c r="R19" s="60">
        <f t="shared" si="16"/>
        <v>205</v>
      </c>
      <c r="S19" s="60">
        <f t="shared" si="17"/>
        <v>719</v>
      </c>
      <c r="T19" s="60">
        <f t="shared" si="18"/>
        <v>216</v>
      </c>
      <c r="U19" s="60">
        <f t="shared" si="19"/>
        <v>755</v>
      </c>
      <c r="V19" s="60">
        <f t="shared" si="20"/>
        <v>226</v>
      </c>
      <c r="W19" s="60">
        <f t="shared" si="21"/>
        <v>791</v>
      </c>
      <c r="X19" s="60">
        <f t="shared" si="22"/>
        <v>237</v>
      </c>
      <c r="Y19" s="60">
        <f t="shared" si="23"/>
        <v>830</v>
      </c>
      <c r="Z19" s="60">
        <f t="shared" si="24"/>
        <v>246</v>
      </c>
      <c r="AA19" s="60">
        <f t="shared" si="25"/>
        <v>862</v>
      </c>
      <c r="AB19" s="60">
        <f t="shared" si="26"/>
        <v>259</v>
      </c>
      <c r="AC19" s="61">
        <f t="shared" si="27"/>
        <v>907</v>
      </c>
    </row>
    <row r="20" spans="1:29" s="62" customFormat="1" ht="11.15" customHeight="1">
      <c r="A20" s="59">
        <v>15</v>
      </c>
      <c r="B20" s="60">
        <f t="shared" si="0"/>
        <v>122</v>
      </c>
      <c r="C20" s="60">
        <f t="shared" si="1"/>
        <v>427</v>
      </c>
      <c r="D20" s="60">
        <f t="shared" si="2"/>
        <v>138</v>
      </c>
      <c r="E20" s="60">
        <f t="shared" si="3"/>
        <v>483</v>
      </c>
      <c r="F20" s="60">
        <f t="shared" si="4"/>
        <v>149</v>
      </c>
      <c r="G20" s="60">
        <f t="shared" si="5"/>
        <v>520</v>
      </c>
      <c r="H20" s="60">
        <f t="shared" si="6"/>
        <v>174</v>
      </c>
      <c r="I20" s="60">
        <f t="shared" si="7"/>
        <v>610</v>
      </c>
      <c r="J20" s="60">
        <f t="shared" si="8"/>
        <v>182</v>
      </c>
      <c r="K20" s="60">
        <f t="shared" si="9"/>
        <v>635</v>
      </c>
      <c r="L20" s="60">
        <f t="shared" si="10"/>
        <v>190</v>
      </c>
      <c r="M20" s="60">
        <f t="shared" si="11"/>
        <v>665</v>
      </c>
      <c r="N20" s="60">
        <f t="shared" si="12"/>
        <v>197</v>
      </c>
      <c r="O20" s="60">
        <f t="shared" si="13"/>
        <v>688</v>
      </c>
      <c r="P20" s="60">
        <f t="shared" si="14"/>
        <v>210</v>
      </c>
      <c r="Q20" s="60">
        <f t="shared" si="15"/>
        <v>733</v>
      </c>
      <c r="R20" s="60">
        <f t="shared" si="16"/>
        <v>220</v>
      </c>
      <c r="S20" s="60">
        <f t="shared" si="17"/>
        <v>770</v>
      </c>
      <c r="T20" s="60">
        <f t="shared" si="18"/>
        <v>231</v>
      </c>
      <c r="U20" s="60">
        <f t="shared" si="19"/>
        <v>809</v>
      </c>
      <c r="V20" s="60">
        <f t="shared" si="20"/>
        <v>242</v>
      </c>
      <c r="W20" s="60">
        <f t="shared" si="21"/>
        <v>847</v>
      </c>
      <c r="X20" s="60">
        <f t="shared" si="22"/>
        <v>254</v>
      </c>
      <c r="Y20" s="60">
        <f t="shared" si="23"/>
        <v>889</v>
      </c>
      <c r="Z20" s="60">
        <f t="shared" si="24"/>
        <v>264</v>
      </c>
      <c r="AA20" s="60">
        <f t="shared" si="25"/>
        <v>924</v>
      </c>
      <c r="AB20" s="60">
        <f t="shared" si="26"/>
        <v>278</v>
      </c>
      <c r="AC20" s="61">
        <f t="shared" si="27"/>
        <v>972</v>
      </c>
    </row>
    <row r="21" spans="1:29" s="62" customFormat="1" ht="11.15" customHeight="1">
      <c r="A21" s="59">
        <v>16</v>
      </c>
      <c r="B21" s="60">
        <f t="shared" si="0"/>
        <v>130</v>
      </c>
      <c r="C21" s="60">
        <f t="shared" si="1"/>
        <v>456</v>
      </c>
      <c r="D21" s="60">
        <f t="shared" si="2"/>
        <v>147</v>
      </c>
      <c r="E21" s="60">
        <f t="shared" si="3"/>
        <v>515</v>
      </c>
      <c r="F21" s="60">
        <f t="shared" si="4"/>
        <v>158</v>
      </c>
      <c r="G21" s="60">
        <f t="shared" si="5"/>
        <v>554</v>
      </c>
      <c r="H21" s="60">
        <f t="shared" si="6"/>
        <v>186</v>
      </c>
      <c r="I21" s="60">
        <f t="shared" si="7"/>
        <v>650</v>
      </c>
      <c r="J21" s="60">
        <f t="shared" si="8"/>
        <v>194</v>
      </c>
      <c r="K21" s="60">
        <f t="shared" si="9"/>
        <v>678</v>
      </c>
      <c r="L21" s="60">
        <f t="shared" si="10"/>
        <v>203</v>
      </c>
      <c r="M21" s="60">
        <f t="shared" si="11"/>
        <v>710</v>
      </c>
      <c r="N21" s="60">
        <f t="shared" si="12"/>
        <v>210</v>
      </c>
      <c r="O21" s="60">
        <f t="shared" si="13"/>
        <v>734</v>
      </c>
      <c r="P21" s="60">
        <f t="shared" si="14"/>
        <v>223</v>
      </c>
      <c r="Q21" s="60">
        <f t="shared" si="15"/>
        <v>782</v>
      </c>
      <c r="R21" s="60">
        <f t="shared" si="16"/>
        <v>235</v>
      </c>
      <c r="S21" s="60">
        <f t="shared" si="17"/>
        <v>822</v>
      </c>
      <c r="T21" s="60">
        <f t="shared" si="18"/>
        <v>247</v>
      </c>
      <c r="U21" s="60">
        <f t="shared" si="19"/>
        <v>863</v>
      </c>
      <c r="V21" s="60">
        <f t="shared" si="20"/>
        <v>258</v>
      </c>
      <c r="W21" s="60">
        <f t="shared" si="21"/>
        <v>903</v>
      </c>
      <c r="X21" s="60">
        <f t="shared" si="22"/>
        <v>271</v>
      </c>
      <c r="Y21" s="60">
        <f t="shared" si="23"/>
        <v>949</v>
      </c>
      <c r="Z21" s="60">
        <f t="shared" si="24"/>
        <v>282</v>
      </c>
      <c r="AA21" s="60">
        <f t="shared" si="25"/>
        <v>986</v>
      </c>
      <c r="AB21" s="60">
        <f t="shared" si="26"/>
        <v>296</v>
      </c>
      <c r="AC21" s="61">
        <f t="shared" si="27"/>
        <v>1037</v>
      </c>
    </row>
    <row r="22" spans="1:29" s="62" customFormat="1" ht="11.15" customHeight="1">
      <c r="A22" s="59">
        <v>17</v>
      </c>
      <c r="B22" s="60">
        <f t="shared" si="0"/>
        <v>138</v>
      </c>
      <c r="C22" s="60">
        <f t="shared" si="1"/>
        <v>484</v>
      </c>
      <c r="D22" s="60">
        <f t="shared" si="2"/>
        <v>156</v>
      </c>
      <c r="E22" s="60">
        <f t="shared" si="3"/>
        <v>547</v>
      </c>
      <c r="F22" s="60">
        <f t="shared" si="4"/>
        <v>168</v>
      </c>
      <c r="G22" s="60">
        <f t="shared" si="5"/>
        <v>589</v>
      </c>
      <c r="H22" s="60">
        <f t="shared" si="6"/>
        <v>197</v>
      </c>
      <c r="I22" s="60">
        <f t="shared" si="7"/>
        <v>691</v>
      </c>
      <c r="J22" s="60">
        <f t="shared" si="8"/>
        <v>206</v>
      </c>
      <c r="K22" s="60">
        <f t="shared" si="9"/>
        <v>720</v>
      </c>
      <c r="L22" s="60">
        <f t="shared" si="10"/>
        <v>215</v>
      </c>
      <c r="M22" s="60">
        <f t="shared" si="11"/>
        <v>754</v>
      </c>
      <c r="N22" s="60">
        <f t="shared" si="12"/>
        <v>223</v>
      </c>
      <c r="O22" s="60">
        <f t="shared" si="13"/>
        <v>780</v>
      </c>
      <c r="P22" s="60">
        <f t="shared" si="14"/>
        <v>237</v>
      </c>
      <c r="Q22" s="60">
        <f t="shared" si="15"/>
        <v>831</v>
      </c>
      <c r="R22" s="60">
        <f t="shared" si="16"/>
        <v>249</v>
      </c>
      <c r="S22" s="60">
        <f t="shared" si="17"/>
        <v>873</v>
      </c>
      <c r="T22" s="60">
        <f t="shared" si="18"/>
        <v>262</v>
      </c>
      <c r="U22" s="60">
        <f t="shared" si="19"/>
        <v>917</v>
      </c>
      <c r="V22" s="60">
        <f t="shared" si="20"/>
        <v>274</v>
      </c>
      <c r="W22" s="60">
        <f t="shared" si="21"/>
        <v>960</v>
      </c>
      <c r="X22" s="60">
        <f t="shared" si="22"/>
        <v>288</v>
      </c>
      <c r="Y22" s="60">
        <f t="shared" si="23"/>
        <v>1008</v>
      </c>
      <c r="Z22" s="60">
        <f t="shared" si="24"/>
        <v>299</v>
      </c>
      <c r="AA22" s="60">
        <f t="shared" si="25"/>
        <v>1047</v>
      </c>
      <c r="AB22" s="60">
        <f t="shared" si="26"/>
        <v>315</v>
      </c>
      <c r="AC22" s="61">
        <f t="shared" si="27"/>
        <v>1102</v>
      </c>
    </row>
    <row r="23" spans="1:29" s="62" customFormat="1" ht="11.15" customHeight="1">
      <c r="A23" s="59">
        <v>18</v>
      </c>
      <c r="B23" s="60">
        <f t="shared" si="0"/>
        <v>147</v>
      </c>
      <c r="C23" s="60">
        <f t="shared" si="1"/>
        <v>513</v>
      </c>
      <c r="D23" s="60">
        <f t="shared" si="2"/>
        <v>166</v>
      </c>
      <c r="E23" s="60">
        <f t="shared" si="3"/>
        <v>579</v>
      </c>
      <c r="F23" s="60">
        <f t="shared" si="4"/>
        <v>178</v>
      </c>
      <c r="G23" s="60">
        <f t="shared" si="5"/>
        <v>624</v>
      </c>
      <c r="H23" s="60">
        <f t="shared" si="6"/>
        <v>209</v>
      </c>
      <c r="I23" s="60">
        <f t="shared" si="7"/>
        <v>732</v>
      </c>
      <c r="J23" s="60">
        <f t="shared" si="8"/>
        <v>218</v>
      </c>
      <c r="K23" s="60">
        <f t="shared" si="9"/>
        <v>762</v>
      </c>
      <c r="L23" s="60">
        <f t="shared" si="10"/>
        <v>228</v>
      </c>
      <c r="M23" s="60">
        <f t="shared" si="11"/>
        <v>798</v>
      </c>
      <c r="N23" s="60">
        <f t="shared" si="12"/>
        <v>236</v>
      </c>
      <c r="O23" s="60">
        <f t="shared" si="13"/>
        <v>826</v>
      </c>
      <c r="P23" s="60">
        <f t="shared" si="14"/>
        <v>251</v>
      </c>
      <c r="Q23" s="60">
        <f t="shared" si="15"/>
        <v>880</v>
      </c>
      <c r="R23" s="60">
        <f t="shared" si="16"/>
        <v>264</v>
      </c>
      <c r="S23" s="60">
        <f t="shared" si="17"/>
        <v>924</v>
      </c>
      <c r="T23" s="60">
        <f t="shared" si="18"/>
        <v>277</v>
      </c>
      <c r="U23" s="60">
        <f t="shared" si="19"/>
        <v>971</v>
      </c>
      <c r="V23" s="60">
        <f t="shared" si="20"/>
        <v>290</v>
      </c>
      <c r="W23" s="60">
        <f t="shared" si="21"/>
        <v>1016</v>
      </c>
      <c r="X23" s="60">
        <f t="shared" si="22"/>
        <v>305</v>
      </c>
      <c r="Y23" s="60">
        <f t="shared" si="23"/>
        <v>1067</v>
      </c>
      <c r="Z23" s="60">
        <f t="shared" si="24"/>
        <v>317</v>
      </c>
      <c r="AA23" s="60">
        <f t="shared" si="25"/>
        <v>1109</v>
      </c>
      <c r="AB23" s="60">
        <f t="shared" si="26"/>
        <v>333</v>
      </c>
      <c r="AC23" s="61">
        <f t="shared" si="27"/>
        <v>1167</v>
      </c>
    </row>
    <row r="24" spans="1:29" s="62" customFormat="1" ht="11.15" customHeight="1">
      <c r="A24" s="59">
        <v>19</v>
      </c>
      <c r="B24" s="60">
        <f t="shared" si="0"/>
        <v>155</v>
      </c>
      <c r="C24" s="60">
        <f t="shared" si="1"/>
        <v>541</v>
      </c>
      <c r="D24" s="60">
        <f t="shared" si="2"/>
        <v>175</v>
      </c>
      <c r="E24" s="60">
        <f t="shared" si="3"/>
        <v>612</v>
      </c>
      <c r="F24" s="60">
        <f t="shared" si="4"/>
        <v>188</v>
      </c>
      <c r="G24" s="60">
        <f t="shared" si="5"/>
        <v>658</v>
      </c>
      <c r="H24" s="60">
        <f t="shared" si="6"/>
        <v>221</v>
      </c>
      <c r="I24" s="60">
        <f t="shared" si="7"/>
        <v>772</v>
      </c>
      <c r="J24" s="60">
        <f t="shared" si="8"/>
        <v>230</v>
      </c>
      <c r="K24" s="60">
        <f t="shared" si="9"/>
        <v>805</v>
      </c>
      <c r="L24" s="60">
        <f t="shared" si="10"/>
        <v>241</v>
      </c>
      <c r="M24" s="60">
        <f t="shared" si="11"/>
        <v>843</v>
      </c>
      <c r="N24" s="60">
        <f t="shared" si="12"/>
        <v>249</v>
      </c>
      <c r="O24" s="60">
        <f t="shared" si="13"/>
        <v>872</v>
      </c>
      <c r="P24" s="60">
        <f t="shared" si="14"/>
        <v>265</v>
      </c>
      <c r="Q24" s="60">
        <f t="shared" si="15"/>
        <v>929</v>
      </c>
      <c r="R24" s="60">
        <f t="shared" si="16"/>
        <v>279</v>
      </c>
      <c r="S24" s="60">
        <f t="shared" si="17"/>
        <v>976</v>
      </c>
      <c r="T24" s="60">
        <f t="shared" si="18"/>
        <v>293</v>
      </c>
      <c r="U24" s="60">
        <f t="shared" si="19"/>
        <v>1025</v>
      </c>
      <c r="V24" s="60">
        <f t="shared" si="20"/>
        <v>307</v>
      </c>
      <c r="W24" s="60">
        <f t="shared" si="21"/>
        <v>1073</v>
      </c>
      <c r="X24" s="60">
        <f t="shared" si="22"/>
        <v>322</v>
      </c>
      <c r="Y24" s="60">
        <f t="shared" si="23"/>
        <v>1127</v>
      </c>
      <c r="Z24" s="60">
        <f t="shared" si="24"/>
        <v>334</v>
      </c>
      <c r="AA24" s="60">
        <f t="shared" si="25"/>
        <v>1170</v>
      </c>
      <c r="AB24" s="60">
        <f t="shared" si="26"/>
        <v>352</v>
      </c>
      <c r="AC24" s="61">
        <f t="shared" si="27"/>
        <v>1231</v>
      </c>
    </row>
    <row r="25" spans="1:29" s="62" customFormat="1" ht="11.15" customHeight="1">
      <c r="A25" s="59">
        <v>20</v>
      </c>
      <c r="B25" s="60">
        <f t="shared" si="0"/>
        <v>163</v>
      </c>
      <c r="C25" s="60">
        <f t="shared" si="1"/>
        <v>570</v>
      </c>
      <c r="D25" s="60">
        <f t="shared" si="2"/>
        <v>184</v>
      </c>
      <c r="E25" s="60">
        <f t="shared" si="3"/>
        <v>644</v>
      </c>
      <c r="F25" s="60">
        <f t="shared" si="4"/>
        <v>198</v>
      </c>
      <c r="G25" s="60">
        <f t="shared" si="5"/>
        <v>693</v>
      </c>
      <c r="H25" s="60">
        <f t="shared" si="6"/>
        <v>232</v>
      </c>
      <c r="I25" s="60">
        <f t="shared" si="7"/>
        <v>813</v>
      </c>
      <c r="J25" s="60">
        <f t="shared" si="8"/>
        <v>242</v>
      </c>
      <c r="K25" s="60">
        <f t="shared" si="9"/>
        <v>847</v>
      </c>
      <c r="L25" s="60">
        <f t="shared" si="10"/>
        <v>253</v>
      </c>
      <c r="M25" s="60">
        <f t="shared" si="11"/>
        <v>887</v>
      </c>
      <c r="N25" s="60">
        <f t="shared" si="12"/>
        <v>262</v>
      </c>
      <c r="O25" s="60">
        <f t="shared" si="13"/>
        <v>918</v>
      </c>
      <c r="P25" s="60">
        <f t="shared" si="14"/>
        <v>279</v>
      </c>
      <c r="Q25" s="60">
        <f t="shared" si="15"/>
        <v>978</v>
      </c>
      <c r="R25" s="60">
        <f t="shared" si="16"/>
        <v>293</v>
      </c>
      <c r="S25" s="60">
        <f t="shared" si="17"/>
        <v>1027</v>
      </c>
      <c r="T25" s="60">
        <f t="shared" si="18"/>
        <v>308</v>
      </c>
      <c r="U25" s="60">
        <f t="shared" si="19"/>
        <v>1078</v>
      </c>
      <c r="V25" s="60">
        <f t="shared" si="20"/>
        <v>323</v>
      </c>
      <c r="W25" s="60">
        <f t="shared" si="21"/>
        <v>1129</v>
      </c>
      <c r="X25" s="60">
        <f t="shared" si="22"/>
        <v>339</v>
      </c>
      <c r="Y25" s="60">
        <f t="shared" si="23"/>
        <v>1186</v>
      </c>
      <c r="Z25" s="60">
        <f t="shared" si="24"/>
        <v>352</v>
      </c>
      <c r="AA25" s="60">
        <f t="shared" si="25"/>
        <v>1232</v>
      </c>
      <c r="AB25" s="60">
        <f t="shared" si="26"/>
        <v>370</v>
      </c>
      <c r="AC25" s="61">
        <f t="shared" si="27"/>
        <v>1296</v>
      </c>
    </row>
    <row r="26" spans="1:29" s="62" customFormat="1" ht="11.15" customHeight="1">
      <c r="A26" s="59">
        <v>21</v>
      </c>
      <c r="B26" s="60">
        <f t="shared" si="0"/>
        <v>171</v>
      </c>
      <c r="C26" s="60">
        <f t="shared" si="1"/>
        <v>598</v>
      </c>
      <c r="D26" s="60">
        <f t="shared" si="2"/>
        <v>193</v>
      </c>
      <c r="E26" s="60">
        <f t="shared" si="3"/>
        <v>676</v>
      </c>
      <c r="F26" s="60">
        <f t="shared" si="4"/>
        <v>208</v>
      </c>
      <c r="G26" s="60">
        <f t="shared" si="5"/>
        <v>728</v>
      </c>
      <c r="H26" s="60">
        <f t="shared" si="6"/>
        <v>244</v>
      </c>
      <c r="I26" s="60">
        <f t="shared" si="7"/>
        <v>854</v>
      </c>
      <c r="J26" s="60">
        <f t="shared" si="8"/>
        <v>254</v>
      </c>
      <c r="K26" s="60">
        <f t="shared" si="9"/>
        <v>889</v>
      </c>
      <c r="L26" s="60">
        <f t="shared" si="10"/>
        <v>266</v>
      </c>
      <c r="M26" s="60">
        <f t="shared" si="11"/>
        <v>931</v>
      </c>
      <c r="N26" s="60">
        <f t="shared" si="12"/>
        <v>275</v>
      </c>
      <c r="O26" s="60">
        <f t="shared" si="13"/>
        <v>964</v>
      </c>
      <c r="P26" s="60">
        <f t="shared" si="14"/>
        <v>293</v>
      </c>
      <c r="Q26" s="60">
        <f t="shared" si="15"/>
        <v>1027</v>
      </c>
      <c r="R26" s="60">
        <f t="shared" si="16"/>
        <v>308</v>
      </c>
      <c r="S26" s="60">
        <f t="shared" si="17"/>
        <v>1078</v>
      </c>
      <c r="T26" s="60">
        <f t="shared" si="18"/>
        <v>324</v>
      </c>
      <c r="U26" s="60">
        <f t="shared" si="19"/>
        <v>1132</v>
      </c>
      <c r="V26" s="60">
        <f t="shared" si="20"/>
        <v>339</v>
      </c>
      <c r="W26" s="60">
        <f t="shared" si="21"/>
        <v>1186</v>
      </c>
      <c r="X26" s="60">
        <f t="shared" si="22"/>
        <v>356</v>
      </c>
      <c r="Y26" s="60">
        <f t="shared" si="23"/>
        <v>1245</v>
      </c>
      <c r="Z26" s="60">
        <f t="shared" si="24"/>
        <v>370</v>
      </c>
      <c r="AA26" s="60">
        <f t="shared" si="25"/>
        <v>1294</v>
      </c>
      <c r="AB26" s="60">
        <f t="shared" si="26"/>
        <v>389</v>
      </c>
      <c r="AC26" s="61">
        <f t="shared" si="27"/>
        <v>1361</v>
      </c>
    </row>
    <row r="27" spans="1:29" s="62" customFormat="1" ht="11.15" customHeight="1">
      <c r="A27" s="59">
        <v>22</v>
      </c>
      <c r="B27" s="60">
        <f t="shared" si="0"/>
        <v>179</v>
      </c>
      <c r="C27" s="60">
        <f t="shared" si="1"/>
        <v>627</v>
      </c>
      <c r="D27" s="60">
        <f t="shared" si="2"/>
        <v>202</v>
      </c>
      <c r="E27" s="60">
        <f t="shared" si="3"/>
        <v>708</v>
      </c>
      <c r="F27" s="60">
        <f t="shared" si="4"/>
        <v>218</v>
      </c>
      <c r="G27" s="60">
        <f t="shared" si="5"/>
        <v>762</v>
      </c>
      <c r="H27" s="60">
        <f t="shared" si="6"/>
        <v>256</v>
      </c>
      <c r="I27" s="60">
        <f t="shared" si="7"/>
        <v>894</v>
      </c>
      <c r="J27" s="60">
        <f t="shared" si="8"/>
        <v>266</v>
      </c>
      <c r="K27" s="60">
        <f t="shared" si="9"/>
        <v>932</v>
      </c>
      <c r="L27" s="60">
        <f t="shared" si="10"/>
        <v>279</v>
      </c>
      <c r="M27" s="60">
        <f t="shared" si="11"/>
        <v>976</v>
      </c>
      <c r="N27" s="60">
        <f t="shared" si="12"/>
        <v>288</v>
      </c>
      <c r="O27" s="60">
        <f t="shared" si="13"/>
        <v>1010</v>
      </c>
      <c r="P27" s="60">
        <f t="shared" si="14"/>
        <v>307</v>
      </c>
      <c r="Q27" s="60">
        <f t="shared" si="15"/>
        <v>1076</v>
      </c>
      <c r="R27" s="60">
        <f t="shared" si="16"/>
        <v>323</v>
      </c>
      <c r="S27" s="60">
        <f t="shared" si="17"/>
        <v>1130</v>
      </c>
      <c r="T27" s="60">
        <f t="shared" si="18"/>
        <v>339</v>
      </c>
      <c r="U27" s="60">
        <f t="shared" si="19"/>
        <v>1186</v>
      </c>
      <c r="V27" s="60">
        <f t="shared" si="20"/>
        <v>355</v>
      </c>
      <c r="W27" s="60">
        <f t="shared" si="21"/>
        <v>1242</v>
      </c>
      <c r="X27" s="60">
        <f t="shared" si="22"/>
        <v>373</v>
      </c>
      <c r="Y27" s="60">
        <f t="shared" si="23"/>
        <v>1304</v>
      </c>
      <c r="Z27" s="60">
        <f t="shared" si="24"/>
        <v>387</v>
      </c>
      <c r="AA27" s="60">
        <f t="shared" si="25"/>
        <v>1355</v>
      </c>
      <c r="AB27" s="60">
        <f t="shared" si="26"/>
        <v>407</v>
      </c>
      <c r="AC27" s="61">
        <f t="shared" si="27"/>
        <v>1426</v>
      </c>
    </row>
    <row r="28" spans="1:29" s="62" customFormat="1" ht="11.15" customHeight="1">
      <c r="A28" s="59">
        <v>23</v>
      </c>
      <c r="B28" s="60">
        <f t="shared" si="0"/>
        <v>187</v>
      </c>
      <c r="C28" s="60">
        <f t="shared" si="1"/>
        <v>655</v>
      </c>
      <c r="D28" s="60">
        <f t="shared" si="2"/>
        <v>212</v>
      </c>
      <c r="E28" s="60">
        <f t="shared" si="3"/>
        <v>740</v>
      </c>
      <c r="F28" s="60">
        <f t="shared" si="4"/>
        <v>228</v>
      </c>
      <c r="G28" s="60">
        <f t="shared" si="5"/>
        <v>797</v>
      </c>
      <c r="H28" s="60">
        <f t="shared" si="6"/>
        <v>267</v>
      </c>
      <c r="I28" s="60">
        <f t="shared" si="7"/>
        <v>935</v>
      </c>
      <c r="J28" s="60">
        <f t="shared" si="8"/>
        <v>278</v>
      </c>
      <c r="K28" s="60">
        <f t="shared" si="9"/>
        <v>974</v>
      </c>
      <c r="L28" s="60">
        <f t="shared" si="10"/>
        <v>291</v>
      </c>
      <c r="M28" s="60">
        <f t="shared" si="11"/>
        <v>1020</v>
      </c>
      <c r="N28" s="60">
        <f t="shared" si="12"/>
        <v>302</v>
      </c>
      <c r="O28" s="60">
        <f t="shared" si="13"/>
        <v>1056</v>
      </c>
      <c r="P28" s="60">
        <f t="shared" si="14"/>
        <v>321</v>
      </c>
      <c r="Q28" s="60">
        <f t="shared" si="15"/>
        <v>1124</v>
      </c>
      <c r="R28" s="60">
        <f t="shared" si="16"/>
        <v>337</v>
      </c>
      <c r="S28" s="60">
        <f t="shared" si="17"/>
        <v>1181</v>
      </c>
      <c r="T28" s="60">
        <f t="shared" si="18"/>
        <v>354</v>
      </c>
      <c r="U28" s="60">
        <f t="shared" si="19"/>
        <v>1240</v>
      </c>
      <c r="V28" s="60">
        <f t="shared" si="20"/>
        <v>371</v>
      </c>
      <c r="W28" s="60">
        <f t="shared" si="21"/>
        <v>1299</v>
      </c>
      <c r="X28" s="60">
        <f t="shared" si="22"/>
        <v>390</v>
      </c>
      <c r="Y28" s="60">
        <f t="shared" si="23"/>
        <v>1364</v>
      </c>
      <c r="Z28" s="60">
        <f t="shared" si="24"/>
        <v>405</v>
      </c>
      <c r="AA28" s="60">
        <f t="shared" si="25"/>
        <v>1417</v>
      </c>
      <c r="AB28" s="60">
        <f t="shared" si="26"/>
        <v>426</v>
      </c>
      <c r="AC28" s="61">
        <f t="shared" si="27"/>
        <v>1491</v>
      </c>
    </row>
    <row r="29" spans="1:29" s="62" customFormat="1" ht="11.15" customHeight="1">
      <c r="A29" s="59">
        <v>24</v>
      </c>
      <c r="B29" s="60">
        <f t="shared" si="0"/>
        <v>195</v>
      </c>
      <c r="C29" s="60">
        <f t="shared" si="1"/>
        <v>684</v>
      </c>
      <c r="D29" s="60">
        <f t="shared" si="2"/>
        <v>221</v>
      </c>
      <c r="E29" s="60">
        <f t="shared" si="3"/>
        <v>772</v>
      </c>
      <c r="F29" s="60">
        <f t="shared" si="4"/>
        <v>238</v>
      </c>
      <c r="G29" s="60">
        <f t="shared" si="5"/>
        <v>832</v>
      </c>
      <c r="H29" s="60">
        <f t="shared" si="6"/>
        <v>279</v>
      </c>
      <c r="I29" s="60">
        <f t="shared" si="7"/>
        <v>976</v>
      </c>
      <c r="J29" s="60">
        <f t="shared" si="8"/>
        <v>290</v>
      </c>
      <c r="K29" s="60">
        <f t="shared" si="9"/>
        <v>1016</v>
      </c>
      <c r="L29" s="60">
        <f t="shared" si="10"/>
        <v>304</v>
      </c>
      <c r="M29" s="60">
        <f t="shared" si="11"/>
        <v>1064</v>
      </c>
      <c r="N29" s="60">
        <f t="shared" si="12"/>
        <v>315</v>
      </c>
      <c r="O29" s="60">
        <f t="shared" si="13"/>
        <v>1101</v>
      </c>
      <c r="P29" s="60">
        <f t="shared" si="14"/>
        <v>335</v>
      </c>
      <c r="Q29" s="60">
        <f t="shared" si="15"/>
        <v>1173</v>
      </c>
      <c r="R29" s="60">
        <f t="shared" si="16"/>
        <v>352</v>
      </c>
      <c r="S29" s="60">
        <f t="shared" si="17"/>
        <v>1232</v>
      </c>
      <c r="T29" s="60">
        <f t="shared" si="18"/>
        <v>370</v>
      </c>
      <c r="U29" s="60">
        <f t="shared" si="19"/>
        <v>1294</v>
      </c>
      <c r="V29" s="60">
        <f t="shared" si="20"/>
        <v>387</v>
      </c>
      <c r="W29" s="60">
        <f t="shared" si="21"/>
        <v>1355</v>
      </c>
      <c r="X29" s="60">
        <f t="shared" si="22"/>
        <v>407</v>
      </c>
      <c r="Y29" s="60">
        <f t="shared" si="23"/>
        <v>1423</v>
      </c>
      <c r="Z29" s="60">
        <f t="shared" si="24"/>
        <v>422</v>
      </c>
      <c r="AA29" s="60">
        <f t="shared" si="25"/>
        <v>1478</v>
      </c>
      <c r="AB29" s="60">
        <f t="shared" si="26"/>
        <v>444</v>
      </c>
      <c r="AC29" s="61">
        <f t="shared" si="27"/>
        <v>1555</v>
      </c>
    </row>
    <row r="30" spans="1:29" s="62" customFormat="1" ht="11.15" customHeight="1">
      <c r="A30" s="59">
        <v>25</v>
      </c>
      <c r="B30" s="60">
        <f t="shared" si="0"/>
        <v>204</v>
      </c>
      <c r="C30" s="60">
        <f t="shared" si="1"/>
        <v>712</v>
      </c>
      <c r="D30" s="60">
        <f t="shared" si="2"/>
        <v>230</v>
      </c>
      <c r="E30" s="60">
        <f t="shared" si="3"/>
        <v>805</v>
      </c>
      <c r="F30" s="60">
        <f t="shared" si="4"/>
        <v>248</v>
      </c>
      <c r="G30" s="60">
        <f t="shared" si="5"/>
        <v>866</v>
      </c>
      <c r="H30" s="60">
        <f t="shared" si="6"/>
        <v>290</v>
      </c>
      <c r="I30" s="60">
        <f t="shared" si="7"/>
        <v>1016</v>
      </c>
      <c r="J30" s="60">
        <f t="shared" si="8"/>
        <v>303</v>
      </c>
      <c r="K30" s="60">
        <f t="shared" si="9"/>
        <v>1059</v>
      </c>
      <c r="L30" s="60">
        <f t="shared" si="10"/>
        <v>317</v>
      </c>
      <c r="M30" s="60">
        <f t="shared" si="11"/>
        <v>1109</v>
      </c>
      <c r="N30" s="60">
        <f t="shared" si="12"/>
        <v>328</v>
      </c>
      <c r="O30" s="60">
        <f t="shared" si="13"/>
        <v>1147</v>
      </c>
      <c r="P30" s="60">
        <f t="shared" si="14"/>
        <v>349</v>
      </c>
      <c r="Q30" s="60">
        <f t="shared" si="15"/>
        <v>1222</v>
      </c>
      <c r="R30" s="60">
        <f t="shared" si="16"/>
        <v>367</v>
      </c>
      <c r="S30" s="60">
        <f t="shared" si="17"/>
        <v>1284</v>
      </c>
      <c r="T30" s="60">
        <f t="shared" si="18"/>
        <v>385</v>
      </c>
      <c r="U30" s="60">
        <f t="shared" si="19"/>
        <v>1348</v>
      </c>
      <c r="V30" s="60">
        <f t="shared" si="20"/>
        <v>403</v>
      </c>
      <c r="W30" s="60">
        <f t="shared" si="21"/>
        <v>1412</v>
      </c>
      <c r="X30" s="60">
        <f t="shared" si="22"/>
        <v>424</v>
      </c>
      <c r="Y30" s="60">
        <f t="shared" si="23"/>
        <v>1482</v>
      </c>
      <c r="Z30" s="60">
        <f t="shared" si="24"/>
        <v>440</v>
      </c>
      <c r="AA30" s="60">
        <f t="shared" si="25"/>
        <v>1540</v>
      </c>
      <c r="AB30" s="60">
        <f t="shared" si="26"/>
        <v>463</v>
      </c>
      <c r="AC30" s="61">
        <f t="shared" si="27"/>
        <v>1620</v>
      </c>
    </row>
    <row r="31" spans="1:29" s="62" customFormat="1" ht="11.15" customHeight="1">
      <c r="A31" s="59">
        <v>26</v>
      </c>
      <c r="B31" s="60">
        <f t="shared" si="0"/>
        <v>212</v>
      </c>
      <c r="C31" s="60">
        <f t="shared" si="1"/>
        <v>741</v>
      </c>
      <c r="D31" s="60">
        <f t="shared" si="2"/>
        <v>239</v>
      </c>
      <c r="E31" s="60">
        <f t="shared" si="3"/>
        <v>837</v>
      </c>
      <c r="F31" s="60">
        <f t="shared" si="4"/>
        <v>257</v>
      </c>
      <c r="G31" s="60">
        <f t="shared" si="5"/>
        <v>901</v>
      </c>
      <c r="H31" s="60">
        <f t="shared" si="6"/>
        <v>302</v>
      </c>
      <c r="I31" s="60">
        <f t="shared" si="7"/>
        <v>1057</v>
      </c>
      <c r="J31" s="60">
        <f t="shared" si="8"/>
        <v>315</v>
      </c>
      <c r="K31" s="60">
        <f t="shared" si="9"/>
        <v>1101</v>
      </c>
      <c r="L31" s="60">
        <f t="shared" si="10"/>
        <v>329</v>
      </c>
      <c r="M31" s="60">
        <f t="shared" si="11"/>
        <v>1153</v>
      </c>
      <c r="N31" s="60">
        <f t="shared" si="12"/>
        <v>341</v>
      </c>
      <c r="O31" s="60">
        <f t="shared" si="13"/>
        <v>1193</v>
      </c>
      <c r="P31" s="60">
        <f t="shared" si="14"/>
        <v>363</v>
      </c>
      <c r="Q31" s="60">
        <f t="shared" si="15"/>
        <v>1271</v>
      </c>
      <c r="R31" s="60">
        <f t="shared" si="16"/>
        <v>381</v>
      </c>
      <c r="S31" s="60">
        <f t="shared" si="17"/>
        <v>1335</v>
      </c>
      <c r="T31" s="60">
        <f t="shared" si="18"/>
        <v>401</v>
      </c>
      <c r="U31" s="60">
        <f t="shared" si="19"/>
        <v>1402</v>
      </c>
      <c r="V31" s="60">
        <f t="shared" si="20"/>
        <v>419</v>
      </c>
      <c r="W31" s="60">
        <f t="shared" si="21"/>
        <v>1468</v>
      </c>
      <c r="X31" s="60">
        <f t="shared" si="22"/>
        <v>440</v>
      </c>
      <c r="Y31" s="60">
        <f t="shared" si="23"/>
        <v>1542</v>
      </c>
      <c r="Z31" s="60">
        <f t="shared" si="24"/>
        <v>458</v>
      </c>
      <c r="AA31" s="60">
        <f t="shared" si="25"/>
        <v>1602</v>
      </c>
      <c r="AB31" s="60">
        <f t="shared" si="26"/>
        <v>481</v>
      </c>
      <c r="AC31" s="61">
        <f t="shared" si="27"/>
        <v>1685</v>
      </c>
    </row>
    <row r="32" spans="1:29" s="62" customFormat="1" ht="11.15" customHeight="1">
      <c r="A32" s="59">
        <v>27</v>
      </c>
      <c r="B32" s="60">
        <f t="shared" si="0"/>
        <v>220</v>
      </c>
      <c r="C32" s="60">
        <f t="shared" si="1"/>
        <v>769</v>
      </c>
      <c r="D32" s="60">
        <f t="shared" si="2"/>
        <v>248</v>
      </c>
      <c r="E32" s="60">
        <f t="shared" si="3"/>
        <v>869</v>
      </c>
      <c r="F32" s="60">
        <f t="shared" si="4"/>
        <v>267</v>
      </c>
      <c r="G32" s="60">
        <f t="shared" si="5"/>
        <v>936</v>
      </c>
      <c r="H32" s="60">
        <f t="shared" si="6"/>
        <v>314</v>
      </c>
      <c r="I32" s="60">
        <f t="shared" si="7"/>
        <v>1098</v>
      </c>
      <c r="J32" s="60">
        <f t="shared" si="8"/>
        <v>327</v>
      </c>
      <c r="K32" s="60">
        <f t="shared" si="9"/>
        <v>1143</v>
      </c>
      <c r="L32" s="60">
        <f t="shared" si="10"/>
        <v>342</v>
      </c>
      <c r="M32" s="60">
        <f t="shared" si="11"/>
        <v>1198</v>
      </c>
      <c r="N32" s="60">
        <f t="shared" si="12"/>
        <v>354</v>
      </c>
      <c r="O32" s="60">
        <f t="shared" si="13"/>
        <v>1239</v>
      </c>
      <c r="P32" s="60">
        <f t="shared" si="14"/>
        <v>377</v>
      </c>
      <c r="Q32" s="60">
        <f t="shared" si="15"/>
        <v>1320</v>
      </c>
      <c r="R32" s="60">
        <f t="shared" si="16"/>
        <v>396</v>
      </c>
      <c r="S32" s="60">
        <f t="shared" si="17"/>
        <v>1387</v>
      </c>
      <c r="T32" s="60">
        <f t="shared" si="18"/>
        <v>416</v>
      </c>
      <c r="U32" s="60">
        <f t="shared" si="19"/>
        <v>1456</v>
      </c>
      <c r="V32" s="60">
        <f t="shared" si="20"/>
        <v>436</v>
      </c>
      <c r="W32" s="60">
        <f t="shared" si="21"/>
        <v>1525</v>
      </c>
      <c r="X32" s="60">
        <f t="shared" si="22"/>
        <v>457</v>
      </c>
      <c r="Y32" s="60">
        <f t="shared" si="23"/>
        <v>1601</v>
      </c>
      <c r="Z32" s="60">
        <f t="shared" si="24"/>
        <v>475</v>
      </c>
      <c r="AA32" s="60">
        <f t="shared" si="25"/>
        <v>1663</v>
      </c>
      <c r="AB32" s="60">
        <f t="shared" si="26"/>
        <v>500</v>
      </c>
      <c r="AC32" s="61">
        <f t="shared" si="27"/>
        <v>1750</v>
      </c>
    </row>
    <row r="33" spans="1:29" s="62" customFormat="1" ht="11.15" customHeight="1">
      <c r="A33" s="59">
        <v>28</v>
      </c>
      <c r="B33" s="60">
        <f t="shared" si="0"/>
        <v>228</v>
      </c>
      <c r="C33" s="60">
        <f t="shared" si="1"/>
        <v>798</v>
      </c>
      <c r="D33" s="60">
        <f t="shared" si="2"/>
        <v>257</v>
      </c>
      <c r="E33" s="60">
        <f t="shared" si="3"/>
        <v>901</v>
      </c>
      <c r="F33" s="60">
        <f t="shared" si="4"/>
        <v>277</v>
      </c>
      <c r="G33" s="60">
        <f t="shared" si="5"/>
        <v>970</v>
      </c>
      <c r="H33" s="60">
        <f t="shared" si="6"/>
        <v>325</v>
      </c>
      <c r="I33" s="60">
        <f t="shared" si="7"/>
        <v>1138</v>
      </c>
      <c r="J33" s="60">
        <f t="shared" si="8"/>
        <v>339</v>
      </c>
      <c r="K33" s="60">
        <f t="shared" si="9"/>
        <v>1186</v>
      </c>
      <c r="L33" s="60">
        <f t="shared" si="10"/>
        <v>355</v>
      </c>
      <c r="M33" s="60">
        <f t="shared" si="11"/>
        <v>1242</v>
      </c>
      <c r="N33" s="60">
        <f t="shared" si="12"/>
        <v>367</v>
      </c>
      <c r="O33" s="60">
        <f t="shared" si="13"/>
        <v>1285</v>
      </c>
      <c r="P33" s="60">
        <f t="shared" si="14"/>
        <v>391</v>
      </c>
      <c r="Q33" s="60">
        <f t="shared" si="15"/>
        <v>1369</v>
      </c>
      <c r="R33" s="60">
        <f t="shared" si="16"/>
        <v>411</v>
      </c>
      <c r="S33" s="60">
        <f t="shared" si="17"/>
        <v>1438</v>
      </c>
      <c r="T33" s="60">
        <f t="shared" si="18"/>
        <v>431</v>
      </c>
      <c r="U33" s="60">
        <f t="shared" si="19"/>
        <v>1510</v>
      </c>
      <c r="V33" s="60">
        <f t="shared" si="20"/>
        <v>452</v>
      </c>
      <c r="W33" s="60">
        <f t="shared" si="21"/>
        <v>1581</v>
      </c>
      <c r="X33" s="60">
        <f t="shared" si="22"/>
        <v>474</v>
      </c>
      <c r="Y33" s="60">
        <f t="shared" si="23"/>
        <v>1660</v>
      </c>
      <c r="Z33" s="60">
        <f t="shared" si="24"/>
        <v>493</v>
      </c>
      <c r="AA33" s="60">
        <f t="shared" si="25"/>
        <v>1725</v>
      </c>
      <c r="AB33" s="60">
        <f t="shared" si="26"/>
        <v>518</v>
      </c>
      <c r="AC33" s="61">
        <f t="shared" si="27"/>
        <v>1815</v>
      </c>
    </row>
    <row r="34" spans="1:29" s="62" customFormat="1" ht="11.15" customHeight="1">
      <c r="A34" s="59">
        <v>29</v>
      </c>
      <c r="B34" s="60">
        <f t="shared" si="0"/>
        <v>236</v>
      </c>
      <c r="C34" s="60">
        <f t="shared" si="1"/>
        <v>826</v>
      </c>
      <c r="D34" s="60">
        <f t="shared" si="2"/>
        <v>267</v>
      </c>
      <c r="E34" s="60">
        <f t="shared" si="3"/>
        <v>933</v>
      </c>
      <c r="F34" s="60">
        <f t="shared" si="4"/>
        <v>287</v>
      </c>
      <c r="G34" s="60">
        <f t="shared" si="5"/>
        <v>1005</v>
      </c>
      <c r="H34" s="60">
        <f t="shared" si="6"/>
        <v>337</v>
      </c>
      <c r="I34" s="60">
        <f t="shared" si="7"/>
        <v>1179</v>
      </c>
      <c r="J34" s="60">
        <f t="shared" si="8"/>
        <v>351</v>
      </c>
      <c r="K34" s="60">
        <f t="shared" si="9"/>
        <v>1228</v>
      </c>
      <c r="L34" s="60">
        <f t="shared" si="10"/>
        <v>367</v>
      </c>
      <c r="M34" s="60">
        <f t="shared" si="11"/>
        <v>1286</v>
      </c>
      <c r="N34" s="60">
        <f t="shared" si="12"/>
        <v>380</v>
      </c>
      <c r="O34" s="60">
        <f t="shared" si="13"/>
        <v>1331</v>
      </c>
      <c r="P34" s="60">
        <f t="shared" si="14"/>
        <v>405</v>
      </c>
      <c r="Q34" s="60">
        <f t="shared" si="15"/>
        <v>1418</v>
      </c>
      <c r="R34" s="60">
        <f t="shared" si="16"/>
        <v>426</v>
      </c>
      <c r="S34" s="60">
        <f t="shared" si="17"/>
        <v>1489</v>
      </c>
      <c r="T34" s="60">
        <f t="shared" si="18"/>
        <v>447</v>
      </c>
      <c r="U34" s="60">
        <f t="shared" si="19"/>
        <v>1564</v>
      </c>
      <c r="V34" s="60">
        <f t="shared" si="20"/>
        <v>468</v>
      </c>
      <c r="W34" s="60">
        <f t="shared" si="21"/>
        <v>1638</v>
      </c>
      <c r="X34" s="60">
        <f t="shared" si="22"/>
        <v>491</v>
      </c>
      <c r="Y34" s="60">
        <f t="shared" si="23"/>
        <v>1719</v>
      </c>
      <c r="Z34" s="60">
        <f t="shared" si="24"/>
        <v>510</v>
      </c>
      <c r="AA34" s="60">
        <f t="shared" si="25"/>
        <v>1786</v>
      </c>
      <c r="AB34" s="60">
        <f t="shared" si="26"/>
        <v>537</v>
      </c>
      <c r="AC34" s="61">
        <f t="shared" si="27"/>
        <v>1879</v>
      </c>
    </row>
    <row r="35" spans="1:29" s="62" customFormat="1" ht="11.15" customHeight="1" thickBot="1">
      <c r="A35" s="63">
        <v>30</v>
      </c>
      <c r="B35" s="64">
        <f t="shared" si="0"/>
        <v>244</v>
      </c>
      <c r="C35" s="64">
        <f t="shared" si="1"/>
        <v>855</v>
      </c>
      <c r="D35" s="64">
        <f t="shared" si="2"/>
        <v>276</v>
      </c>
      <c r="E35" s="64">
        <f t="shared" si="3"/>
        <v>966</v>
      </c>
      <c r="F35" s="64">
        <f t="shared" si="4"/>
        <v>297</v>
      </c>
      <c r="G35" s="64">
        <f t="shared" si="5"/>
        <v>1040</v>
      </c>
      <c r="H35" s="64">
        <f t="shared" si="6"/>
        <v>348</v>
      </c>
      <c r="I35" s="64">
        <f t="shared" si="7"/>
        <v>1220</v>
      </c>
      <c r="J35" s="64">
        <f t="shared" si="8"/>
        <v>363</v>
      </c>
      <c r="K35" s="64">
        <f t="shared" si="9"/>
        <v>1271</v>
      </c>
      <c r="L35" s="64">
        <f t="shared" si="10"/>
        <v>380</v>
      </c>
      <c r="M35" s="64">
        <f t="shared" si="11"/>
        <v>1331</v>
      </c>
      <c r="N35" s="64">
        <f t="shared" si="12"/>
        <v>393</v>
      </c>
      <c r="O35" s="64">
        <f t="shared" si="13"/>
        <v>1377</v>
      </c>
      <c r="P35" s="64">
        <f t="shared" si="14"/>
        <v>419</v>
      </c>
      <c r="Q35" s="64">
        <f t="shared" si="15"/>
        <v>1467</v>
      </c>
      <c r="R35" s="64">
        <f t="shared" si="16"/>
        <v>440</v>
      </c>
      <c r="S35" s="64">
        <f t="shared" si="17"/>
        <v>1541</v>
      </c>
      <c r="T35" s="64">
        <f t="shared" si="18"/>
        <v>462</v>
      </c>
      <c r="U35" s="64">
        <f t="shared" si="19"/>
        <v>1618</v>
      </c>
      <c r="V35" s="64">
        <f t="shared" si="20"/>
        <v>484</v>
      </c>
      <c r="W35" s="64">
        <f t="shared" si="21"/>
        <v>1694</v>
      </c>
      <c r="X35" s="64">
        <f t="shared" si="22"/>
        <v>508</v>
      </c>
      <c r="Y35" s="64">
        <f t="shared" si="23"/>
        <v>1779</v>
      </c>
      <c r="Z35" s="64">
        <f t="shared" si="24"/>
        <v>528</v>
      </c>
      <c r="AA35" s="64">
        <f t="shared" si="25"/>
        <v>1848</v>
      </c>
      <c r="AB35" s="64">
        <f t="shared" si="26"/>
        <v>556</v>
      </c>
      <c r="AC35" s="65">
        <f t="shared" si="27"/>
        <v>1944</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140</v>
      </c>
      <c r="C37" s="596"/>
      <c r="D37" s="587" t="s">
        <v>684</v>
      </c>
      <c r="E37" s="588"/>
      <c r="F37" s="587" t="s">
        <v>685</v>
      </c>
      <c r="G37" s="588"/>
      <c r="H37" s="587" t="s">
        <v>686</v>
      </c>
      <c r="I37" s="588"/>
      <c r="J37" s="587" t="s">
        <v>687</v>
      </c>
      <c r="K37" s="588"/>
      <c r="L37" s="587" t="s">
        <v>688</v>
      </c>
      <c r="M37" s="588"/>
      <c r="N37" s="587" t="s">
        <v>689</v>
      </c>
      <c r="O37" s="588"/>
      <c r="P37" s="587" t="s">
        <v>690</v>
      </c>
      <c r="Q37" s="588"/>
      <c r="R37" s="587" t="s">
        <v>691</v>
      </c>
      <c r="S37" s="588"/>
      <c r="T37" s="587" t="s">
        <v>692</v>
      </c>
      <c r="U37" s="588"/>
      <c r="V37" s="587" t="s">
        <v>693</v>
      </c>
      <c r="W37" s="588"/>
      <c r="X37" s="587" t="s">
        <v>694</v>
      </c>
      <c r="Y37" s="588"/>
      <c r="Z37" s="587" t="s">
        <v>695</v>
      </c>
      <c r="AA37" s="588"/>
      <c r="AB37" s="589"/>
      <c r="AC37" s="590"/>
    </row>
    <row r="38" spans="1:29" ht="12" customHeight="1">
      <c r="A38" s="594"/>
      <c r="B38" s="583">
        <v>26400</v>
      </c>
      <c r="C38" s="583"/>
      <c r="D38" s="583">
        <v>27600</v>
      </c>
      <c r="E38" s="583"/>
      <c r="F38" s="584">
        <v>28800</v>
      </c>
      <c r="G38" s="586"/>
      <c r="H38" s="583">
        <v>30300</v>
      </c>
      <c r="I38" s="583"/>
      <c r="J38" s="583">
        <v>31800</v>
      </c>
      <c r="K38" s="583"/>
      <c r="L38" s="583">
        <v>33300</v>
      </c>
      <c r="M38" s="583"/>
      <c r="N38" s="583">
        <v>34800</v>
      </c>
      <c r="O38" s="583"/>
      <c r="P38" s="583">
        <v>36300</v>
      </c>
      <c r="Q38" s="583"/>
      <c r="R38" s="583">
        <v>38200</v>
      </c>
      <c r="S38" s="583"/>
      <c r="T38" s="583">
        <v>40100</v>
      </c>
      <c r="U38" s="583"/>
      <c r="V38" s="584">
        <v>42000</v>
      </c>
      <c r="W38" s="586"/>
      <c r="X38" s="584">
        <v>43900</v>
      </c>
      <c r="Y38" s="586"/>
      <c r="Z38" s="583">
        <v>45800</v>
      </c>
      <c r="AA38" s="584"/>
      <c r="AB38" s="583"/>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19</v>
      </c>
      <c r="C40" s="60">
        <f t="shared" ref="C40:C69" si="29">ROUND($B$38*$A40/30*$AE$4*70/100,0)</f>
        <v>68</v>
      </c>
      <c r="D40" s="60">
        <f t="shared" ref="D40:D69" si="30">ROUND($D$38*$A40/30*$AE$4*20/100,0)</f>
        <v>20</v>
      </c>
      <c r="E40" s="60">
        <f t="shared" ref="E40:E69" si="31">ROUND($D$38*$A40/30*$AE$4*70/100,0)</f>
        <v>71</v>
      </c>
      <c r="F40" s="60">
        <f t="shared" ref="F40:F69" si="32">ROUND($F$38*$A40/30*$AE$4*20/100,0)</f>
        <v>21</v>
      </c>
      <c r="G40" s="60">
        <f t="shared" ref="G40:G69" si="33">ROUND($F$38*$A40/30*$AE$4*70/100,0)</f>
        <v>74</v>
      </c>
      <c r="H40" s="60">
        <f t="shared" ref="H40:H69" si="34">ROUND($H$38*$A40/30*$AE$4*20/100,0)</f>
        <v>22</v>
      </c>
      <c r="I40" s="60">
        <f t="shared" ref="I40:I69" si="35">ROUND($H$38*$A40/30*$AE$4*70/100,0)</f>
        <v>78</v>
      </c>
      <c r="J40" s="60">
        <f t="shared" ref="J40:J69" si="36">ROUND($J$38*$A40/30*$AE$4*20/100,0)</f>
        <v>23</v>
      </c>
      <c r="K40" s="60">
        <f t="shared" ref="K40:K69" si="37">ROUND($J$38*$A40/30*$AE$4*70/100,0)</f>
        <v>82</v>
      </c>
      <c r="L40" s="60">
        <f t="shared" ref="L40:L69" si="38">ROUND($L$38*$A40/30*$AE$4*20/100,0)</f>
        <v>24</v>
      </c>
      <c r="M40" s="60">
        <f t="shared" ref="M40:M69" si="39">ROUND($L$38*$A40/30*$AE$4*70/100,0)</f>
        <v>85</v>
      </c>
      <c r="N40" s="60">
        <f t="shared" ref="N40:N69" si="40">ROUND($N$38*$A40/30*$AE$4*20/100,0)</f>
        <v>26</v>
      </c>
      <c r="O40" s="60">
        <f t="shared" ref="O40:O69" si="41">ROUND($N$38*$A40/30*$AE$4*70/100,0)</f>
        <v>89</v>
      </c>
      <c r="P40" s="60">
        <f t="shared" ref="P40:P69" si="42">ROUND($P$38*$A40/30*$AE$4*20/100,0)</f>
        <v>27</v>
      </c>
      <c r="Q40" s="60">
        <f t="shared" ref="Q40:Q69" si="43">ROUND($P$38*$A40/30*$AE$4*70/100,0)</f>
        <v>93</v>
      </c>
      <c r="R40" s="60">
        <f t="shared" ref="R40:R69" si="44">ROUND($R$38*$A40/30*$AE$4*20/100,0)</f>
        <v>28</v>
      </c>
      <c r="S40" s="60">
        <f t="shared" ref="S40:S69" si="45">ROUND($R$38*$A40/30*$AE$4*70/100,0)</f>
        <v>98</v>
      </c>
      <c r="T40" s="60">
        <f t="shared" ref="T40:T69" si="46">ROUND($T$38*$A40/30*$AE$4*20/100,0)</f>
        <v>29</v>
      </c>
      <c r="U40" s="60">
        <f t="shared" ref="U40:U69" si="47">ROUND($T$38*$A40/30*$AE$4*70/100,0)</f>
        <v>103</v>
      </c>
      <c r="V40" s="60">
        <f t="shared" ref="V40:V69" si="48">ROUND($V$38*$A40/30*$AE$4*20/100,0)</f>
        <v>31</v>
      </c>
      <c r="W40" s="60">
        <f t="shared" ref="W40:W69" si="49">ROUND($V$38*$A40/30*$AE$4*70/100,0)</f>
        <v>108</v>
      </c>
      <c r="X40" s="60">
        <f t="shared" ref="X40:X69" si="50">ROUND($X$38*$A40/30*$AE$4*20/100,0)</f>
        <v>32</v>
      </c>
      <c r="Y40" s="60">
        <f t="shared" ref="Y40:Y69" si="51">ROUND($X$38*$A40/30*$AE$4*70/100,0)</f>
        <v>113</v>
      </c>
      <c r="Z40" s="70">
        <f>ROUND($Z$38*$A40/30*$AE$4*20/100,0)</f>
        <v>34</v>
      </c>
      <c r="AA40" s="71">
        <f>ROUND($Z$38*$A40/30*$AE$4*70/100,0)</f>
        <v>118</v>
      </c>
      <c r="AB40" s="70"/>
      <c r="AC40" s="61"/>
    </row>
    <row r="41" spans="1:29" s="62" customFormat="1" ht="11.15" customHeight="1">
      <c r="A41" s="59">
        <v>2</v>
      </c>
      <c r="B41" s="60">
        <f t="shared" si="28"/>
        <v>39</v>
      </c>
      <c r="C41" s="60">
        <f t="shared" si="29"/>
        <v>136</v>
      </c>
      <c r="D41" s="60">
        <f t="shared" si="30"/>
        <v>40</v>
      </c>
      <c r="E41" s="60">
        <f t="shared" si="31"/>
        <v>142</v>
      </c>
      <c r="F41" s="60">
        <f t="shared" si="32"/>
        <v>42</v>
      </c>
      <c r="G41" s="60">
        <f t="shared" si="33"/>
        <v>148</v>
      </c>
      <c r="H41" s="60">
        <f t="shared" si="34"/>
        <v>44</v>
      </c>
      <c r="I41" s="60">
        <f t="shared" si="35"/>
        <v>156</v>
      </c>
      <c r="J41" s="60">
        <f t="shared" si="36"/>
        <v>47</v>
      </c>
      <c r="K41" s="60">
        <f t="shared" si="37"/>
        <v>163</v>
      </c>
      <c r="L41" s="60">
        <f t="shared" si="38"/>
        <v>49</v>
      </c>
      <c r="M41" s="60">
        <f t="shared" si="39"/>
        <v>171</v>
      </c>
      <c r="N41" s="60">
        <f t="shared" si="40"/>
        <v>51</v>
      </c>
      <c r="O41" s="60">
        <f t="shared" si="41"/>
        <v>179</v>
      </c>
      <c r="P41" s="60">
        <f t="shared" si="42"/>
        <v>53</v>
      </c>
      <c r="Q41" s="60">
        <f t="shared" si="43"/>
        <v>186</v>
      </c>
      <c r="R41" s="60">
        <f t="shared" si="44"/>
        <v>56</v>
      </c>
      <c r="S41" s="60">
        <f t="shared" si="45"/>
        <v>196</v>
      </c>
      <c r="T41" s="60">
        <f t="shared" si="46"/>
        <v>59</v>
      </c>
      <c r="U41" s="60">
        <f t="shared" si="47"/>
        <v>206</v>
      </c>
      <c r="V41" s="60">
        <f t="shared" si="48"/>
        <v>62</v>
      </c>
      <c r="W41" s="60">
        <f t="shared" si="49"/>
        <v>216</v>
      </c>
      <c r="X41" s="60">
        <f t="shared" si="50"/>
        <v>64</v>
      </c>
      <c r="Y41" s="60">
        <f t="shared" si="51"/>
        <v>225</v>
      </c>
      <c r="Z41" s="70">
        <f t="shared" ref="Z41:Z69" si="52">ROUND($Z$38*$A41/30*$AE$4*20/100,0)</f>
        <v>67</v>
      </c>
      <c r="AA41" s="71">
        <f t="shared" ref="AA41:AA69" si="53">ROUND($Z$38*$A41/30*$AE$4*70/100,0)</f>
        <v>235</v>
      </c>
      <c r="AB41" s="70"/>
      <c r="AC41" s="61"/>
    </row>
    <row r="42" spans="1:29" s="62" customFormat="1" ht="11.15" customHeight="1">
      <c r="A42" s="59">
        <v>3</v>
      </c>
      <c r="B42" s="60">
        <f t="shared" si="28"/>
        <v>58</v>
      </c>
      <c r="C42" s="60">
        <f t="shared" si="29"/>
        <v>203</v>
      </c>
      <c r="D42" s="60">
        <f t="shared" si="30"/>
        <v>61</v>
      </c>
      <c r="E42" s="60">
        <f t="shared" si="31"/>
        <v>213</v>
      </c>
      <c r="F42" s="60">
        <f t="shared" si="32"/>
        <v>63</v>
      </c>
      <c r="G42" s="60">
        <f t="shared" si="33"/>
        <v>222</v>
      </c>
      <c r="H42" s="60">
        <f t="shared" si="34"/>
        <v>67</v>
      </c>
      <c r="I42" s="60">
        <f t="shared" si="35"/>
        <v>233</v>
      </c>
      <c r="J42" s="60">
        <f t="shared" si="36"/>
        <v>70</v>
      </c>
      <c r="K42" s="60">
        <f t="shared" si="37"/>
        <v>245</v>
      </c>
      <c r="L42" s="60">
        <f t="shared" si="38"/>
        <v>73</v>
      </c>
      <c r="M42" s="60">
        <f t="shared" si="39"/>
        <v>256</v>
      </c>
      <c r="N42" s="60">
        <f t="shared" si="40"/>
        <v>77</v>
      </c>
      <c r="O42" s="60">
        <f t="shared" si="41"/>
        <v>268</v>
      </c>
      <c r="P42" s="60">
        <f t="shared" si="42"/>
        <v>80</v>
      </c>
      <c r="Q42" s="60">
        <f t="shared" si="43"/>
        <v>280</v>
      </c>
      <c r="R42" s="60">
        <f t="shared" si="44"/>
        <v>84</v>
      </c>
      <c r="S42" s="60">
        <f t="shared" si="45"/>
        <v>294</v>
      </c>
      <c r="T42" s="60">
        <f t="shared" si="46"/>
        <v>88</v>
      </c>
      <c r="U42" s="60">
        <f t="shared" si="47"/>
        <v>309</v>
      </c>
      <c r="V42" s="60">
        <f t="shared" si="48"/>
        <v>92</v>
      </c>
      <c r="W42" s="60">
        <f t="shared" si="49"/>
        <v>323</v>
      </c>
      <c r="X42" s="60">
        <f t="shared" si="50"/>
        <v>97</v>
      </c>
      <c r="Y42" s="60">
        <f t="shared" si="51"/>
        <v>338</v>
      </c>
      <c r="Z42" s="70">
        <f t="shared" si="52"/>
        <v>101</v>
      </c>
      <c r="AA42" s="71">
        <f t="shared" si="53"/>
        <v>353</v>
      </c>
      <c r="AB42" s="70"/>
      <c r="AC42" s="61"/>
    </row>
    <row r="43" spans="1:29" s="62" customFormat="1" ht="11.15" customHeight="1">
      <c r="A43" s="59">
        <v>4</v>
      </c>
      <c r="B43" s="60">
        <f t="shared" si="28"/>
        <v>77</v>
      </c>
      <c r="C43" s="60">
        <f t="shared" si="29"/>
        <v>271</v>
      </c>
      <c r="D43" s="60">
        <f t="shared" si="30"/>
        <v>81</v>
      </c>
      <c r="E43" s="60">
        <f t="shared" si="31"/>
        <v>283</v>
      </c>
      <c r="F43" s="60">
        <f t="shared" si="32"/>
        <v>84</v>
      </c>
      <c r="G43" s="60">
        <f t="shared" si="33"/>
        <v>296</v>
      </c>
      <c r="H43" s="60">
        <f t="shared" si="34"/>
        <v>89</v>
      </c>
      <c r="I43" s="60">
        <f t="shared" si="35"/>
        <v>311</v>
      </c>
      <c r="J43" s="60">
        <f t="shared" si="36"/>
        <v>93</v>
      </c>
      <c r="K43" s="60">
        <f t="shared" si="37"/>
        <v>326</v>
      </c>
      <c r="L43" s="60">
        <f t="shared" si="38"/>
        <v>98</v>
      </c>
      <c r="M43" s="60">
        <f t="shared" si="39"/>
        <v>342</v>
      </c>
      <c r="N43" s="60">
        <f t="shared" si="40"/>
        <v>102</v>
      </c>
      <c r="O43" s="60">
        <f t="shared" si="41"/>
        <v>357</v>
      </c>
      <c r="P43" s="60">
        <f t="shared" si="42"/>
        <v>106</v>
      </c>
      <c r="Q43" s="60">
        <f t="shared" si="43"/>
        <v>373</v>
      </c>
      <c r="R43" s="60">
        <f t="shared" si="44"/>
        <v>112</v>
      </c>
      <c r="S43" s="60">
        <f t="shared" si="45"/>
        <v>392</v>
      </c>
      <c r="T43" s="60">
        <f t="shared" si="46"/>
        <v>118</v>
      </c>
      <c r="U43" s="60">
        <f t="shared" si="47"/>
        <v>412</v>
      </c>
      <c r="V43" s="60">
        <f t="shared" si="48"/>
        <v>123</v>
      </c>
      <c r="W43" s="60">
        <f t="shared" si="49"/>
        <v>431</v>
      </c>
      <c r="X43" s="60">
        <f t="shared" si="50"/>
        <v>129</v>
      </c>
      <c r="Y43" s="60">
        <f t="shared" si="51"/>
        <v>451</v>
      </c>
      <c r="Z43" s="70">
        <f t="shared" si="52"/>
        <v>134</v>
      </c>
      <c r="AA43" s="71">
        <f t="shared" si="53"/>
        <v>470</v>
      </c>
      <c r="AB43" s="70"/>
      <c r="AC43" s="61"/>
    </row>
    <row r="44" spans="1:29" s="62" customFormat="1" ht="11.15" customHeight="1">
      <c r="A44" s="59">
        <v>5</v>
      </c>
      <c r="B44" s="60">
        <f t="shared" si="28"/>
        <v>97</v>
      </c>
      <c r="C44" s="60">
        <f t="shared" si="29"/>
        <v>339</v>
      </c>
      <c r="D44" s="60">
        <f t="shared" si="30"/>
        <v>101</v>
      </c>
      <c r="E44" s="60">
        <f t="shared" si="31"/>
        <v>354</v>
      </c>
      <c r="F44" s="60">
        <f t="shared" si="32"/>
        <v>106</v>
      </c>
      <c r="G44" s="60">
        <f t="shared" si="33"/>
        <v>370</v>
      </c>
      <c r="H44" s="60">
        <f t="shared" si="34"/>
        <v>111</v>
      </c>
      <c r="I44" s="60">
        <f t="shared" si="35"/>
        <v>389</v>
      </c>
      <c r="J44" s="60">
        <f t="shared" si="36"/>
        <v>117</v>
      </c>
      <c r="K44" s="60">
        <f t="shared" si="37"/>
        <v>408</v>
      </c>
      <c r="L44" s="60">
        <f t="shared" si="38"/>
        <v>122</v>
      </c>
      <c r="M44" s="60">
        <f t="shared" si="39"/>
        <v>427</v>
      </c>
      <c r="N44" s="60">
        <f t="shared" si="40"/>
        <v>128</v>
      </c>
      <c r="O44" s="60">
        <f t="shared" si="41"/>
        <v>447</v>
      </c>
      <c r="P44" s="60">
        <f t="shared" si="42"/>
        <v>133</v>
      </c>
      <c r="Q44" s="60">
        <f t="shared" si="43"/>
        <v>466</v>
      </c>
      <c r="R44" s="60">
        <f t="shared" si="44"/>
        <v>140</v>
      </c>
      <c r="S44" s="60">
        <f t="shared" si="45"/>
        <v>490</v>
      </c>
      <c r="T44" s="60">
        <f t="shared" si="46"/>
        <v>147</v>
      </c>
      <c r="U44" s="60">
        <f t="shared" si="47"/>
        <v>515</v>
      </c>
      <c r="V44" s="60">
        <f t="shared" si="48"/>
        <v>154</v>
      </c>
      <c r="W44" s="60">
        <f t="shared" si="49"/>
        <v>539</v>
      </c>
      <c r="X44" s="60">
        <f t="shared" si="50"/>
        <v>161</v>
      </c>
      <c r="Y44" s="60">
        <f t="shared" si="51"/>
        <v>563</v>
      </c>
      <c r="Z44" s="70">
        <f t="shared" si="52"/>
        <v>168</v>
      </c>
      <c r="AA44" s="71">
        <f t="shared" si="53"/>
        <v>588</v>
      </c>
      <c r="AB44" s="70"/>
      <c r="AC44" s="61"/>
    </row>
    <row r="45" spans="1:29" s="62" customFormat="1" ht="11.15" customHeight="1">
      <c r="A45" s="59">
        <v>6</v>
      </c>
      <c r="B45" s="60">
        <f t="shared" si="28"/>
        <v>116</v>
      </c>
      <c r="C45" s="60">
        <f t="shared" si="29"/>
        <v>407</v>
      </c>
      <c r="D45" s="60">
        <f t="shared" si="30"/>
        <v>121</v>
      </c>
      <c r="E45" s="60">
        <f t="shared" si="31"/>
        <v>425</v>
      </c>
      <c r="F45" s="60">
        <f t="shared" si="32"/>
        <v>127</v>
      </c>
      <c r="G45" s="60">
        <f t="shared" si="33"/>
        <v>444</v>
      </c>
      <c r="H45" s="60">
        <f t="shared" si="34"/>
        <v>133</v>
      </c>
      <c r="I45" s="60">
        <f t="shared" si="35"/>
        <v>467</v>
      </c>
      <c r="J45" s="60">
        <f t="shared" si="36"/>
        <v>140</v>
      </c>
      <c r="K45" s="60">
        <f t="shared" si="37"/>
        <v>490</v>
      </c>
      <c r="L45" s="60">
        <f t="shared" si="38"/>
        <v>147</v>
      </c>
      <c r="M45" s="60">
        <f t="shared" si="39"/>
        <v>513</v>
      </c>
      <c r="N45" s="60">
        <f t="shared" si="40"/>
        <v>153</v>
      </c>
      <c r="O45" s="60">
        <f t="shared" si="41"/>
        <v>536</v>
      </c>
      <c r="P45" s="60">
        <f t="shared" si="42"/>
        <v>160</v>
      </c>
      <c r="Q45" s="60">
        <f t="shared" si="43"/>
        <v>559</v>
      </c>
      <c r="R45" s="60">
        <f t="shared" si="44"/>
        <v>168</v>
      </c>
      <c r="S45" s="60">
        <f t="shared" si="45"/>
        <v>588</v>
      </c>
      <c r="T45" s="60">
        <f t="shared" si="46"/>
        <v>176</v>
      </c>
      <c r="U45" s="60">
        <f t="shared" si="47"/>
        <v>618</v>
      </c>
      <c r="V45" s="60">
        <f t="shared" si="48"/>
        <v>185</v>
      </c>
      <c r="W45" s="60">
        <f t="shared" si="49"/>
        <v>647</v>
      </c>
      <c r="X45" s="60">
        <f t="shared" si="50"/>
        <v>193</v>
      </c>
      <c r="Y45" s="60">
        <f t="shared" si="51"/>
        <v>676</v>
      </c>
      <c r="Z45" s="70">
        <f t="shared" si="52"/>
        <v>202</v>
      </c>
      <c r="AA45" s="71">
        <f t="shared" si="53"/>
        <v>705</v>
      </c>
      <c r="AB45" s="70"/>
      <c r="AC45" s="61"/>
    </row>
    <row r="46" spans="1:29" s="62" customFormat="1" ht="11.15" customHeight="1">
      <c r="A46" s="59">
        <v>7</v>
      </c>
      <c r="B46" s="60">
        <f t="shared" si="28"/>
        <v>136</v>
      </c>
      <c r="C46" s="60">
        <f t="shared" si="29"/>
        <v>474</v>
      </c>
      <c r="D46" s="60">
        <f t="shared" si="30"/>
        <v>142</v>
      </c>
      <c r="E46" s="60">
        <f t="shared" si="31"/>
        <v>496</v>
      </c>
      <c r="F46" s="60">
        <f t="shared" si="32"/>
        <v>148</v>
      </c>
      <c r="G46" s="60">
        <f t="shared" si="33"/>
        <v>517</v>
      </c>
      <c r="H46" s="60">
        <f t="shared" si="34"/>
        <v>156</v>
      </c>
      <c r="I46" s="60">
        <f t="shared" si="35"/>
        <v>544</v>
      </c>
      <c r="J46" s="60">
        <f t="shared" si="36"/>
        <v>163</v>
      </c>
      <c r="K46" s="60">
        <f t="shared" si="37"/>
        <v>571</v>
      </c>
      <c r="L46" s="60">
        <f t="shared" si="38"/>
        <v>171</v>
      </c>
      <c r="M46" s="60">
        <f t="shared" si="39"/>
        <v>598</v>
      </c>
      <c r="N46" s="60">
        <f t="shared" si="40"/>
        <v>179</v>
      </c>
      <c r="O46" s="60">
        <f t="shared" si="41"/>
        <v>625</v>
      </c>
      <c r="P46" s="60">
        <f t="shared" si="42"/>
        <v>186</v>
      </c>
      <c r="Q46" s="60">
        <f t="shared" si="43"/>
        <v>652</v>
      </c>
      <c r="R46" s="60">
        <f t="shared" si="44"/>
        <v>196</v>
      </c>
      <c r="S46" s="60">
        <f t="shared" si="45"/>
        <v>686</v>
      </c>
      <c r="T46" s="60">
        <f t="shared" si="46"/>
        <v>206</v>
      </c>
      <c r="U46" s="60">
        <f t="shared" si="47"/>
        <v>720</v>
      </c>
      <c r="V46" s="60">
        <f t="shared" si="48"/>
        <v>216</v>
      </c>
      <c r="W46" s="60">
        <f t="shared" si="49"/>
        <v>755</v>
      </c>
      <c r="X46" s="60">
        <f t="shared" si="50"/>
        <v>225</v>
      </c>
      <c r="Y46" s="60">
        <f t="shared" si="51"/>
        <v>789</v>
      </c>
      <c r="Z46" s="70">
        <f t="shared" si="52"/>
        <v>235</v>
      </c>
      <c r="AA46" s="71">
        <f t="shared" si="53"/>
        <v>823</v>
      </c>
      <c r="AB46" s="70"/>
      <c r="AC46" s="61"/>
    </row>
    <row r="47" spans="1:29" s="62" customFormat="1" ht="11.15" customHeight="1">
      <c r="A47" s="59">
        <v>8</v>
      </c>
      <c r="B47" s="60">
        <f t="shared" si="28"/>
        <v>155</v>
      </c>
      <c r="C47" s="60">
        <f t="shared" si="29"/>
        <v>542</v>
      </c>
      <c r="D47" s="60">
        <f t="shared" si="30"/>
        <v>162</v>
      </c>
      <c r="E47" s="60">
        <f t="shared" si="31"/>
        <v>567</v>
      </c>
      <c r="F47" s="60">
        <f t="shared" si="32"/>
        <v>169</v>
      </c>
      <c r="G47" s="60">
        <f t="shared" si="33"/>
        <v>591</v>
      </c>
      <c r="H47" s="60">
        <f t="shared" si="34"/>
        <v>178</v>
      </c>
      <c r="I47" s="60">
        <f t="shared" si="35"/>
        <v>622</v>
      </c>
      <c r="J47" s="60">
        <f t="shared" si="36"/>
        <v>187</v>
      </c>
      <c r="K47" s="60">
        <f t="shared" si="37"/>
        <v>653</v>
      </c>
      <c r="L47" s="60">
        <f t="shared" si="38"/>
        <v>195</v>
      </c>
      <c r="M47" s="60">
        <f t="shared" si="39"/>
        <v>684</v>
      </c>
      <c r="N47" s="60">
        <f t="shared" si="40"/>
        <v>204</v>
      </c>
      <c r="O47" s="60">
        <f t="shared" si="41"/>
        <v>715</v>
      </c>
      <c r="P47" s="60">
        <f t="shared" si="42"/>
        <v>213</v>
      </c>
      <c r="Q47" s="60">
        <f t="shared" si="43"/>
        <v>745</v>
      </c>
      <c r="R47" s="60">
        <f t="shared" si="44"/>
        <v>224</v>
      </c>
      <c r="S47" s="60">
        <f t="shared" si="45"/>
        <v>784</v>
      </c>
      <c r="T47" s="60">
        <f t="shared" si="46"/>
        <v>235</v>
      </c>
      <c r="U47" s="60">
        <f t="shared" si="47"/>
        <v>823</v>
      </c>
      <c r="V47" s="60">
        <f t="shared" si="48"/>
        <v>246</v>
      </c>
      <c r="W47" s="60">
        <f t="shared" si="49"/>
        <v>862</v>
      </c>
      <c r="X47" s="60">
        <f t="shared" si="50"/>
        <v>258</v>
      </c>
      <c r="Y47" s="60">
        <f t="shared" si="51"/>
        <v>901</v>
      </c>
      <c r="Z47" s="70">
        <f t="shared" si="52"/>
        <v>269</v>
      </c>
      <c r="AA47" s="71">
        <f t="shared" si="53"/>
        <v>940</v>
      </c>
      <c r="AB47" s="70"/>
      <c r="AC47" s="61"/>
    </row>
    <row r="48" spans="1:29" s="62" customFormat="1" ht="11.15" customHeight="1">
      <c r="A48" s="59">
        <v>9</v>
      </c>
      <c r="B48" s="60">
        <f t="shared" si="28"/>
        <v>174</v>
      </c>
      <c r="C48" s="60">
        <f t="shared" si="29"/>
        <v>610</v>
      </c>
      <c r="D48" s="60">
        <f t="shared" si="30"/>
        <v>182</v>
      </c>
      <c r="E48" s="60">
        <f t="shared" si="31"/>
        <v>638</v>
      </c>
      <c r="F48" s="60">
        <f t="shared" si="32"/>
        <v>190</v>
      </c>
      <c r="G48" s="60">
        <f t="shared" si="33"/>
        <v>665</v>
      </c>
      <c r="H48" s="60">
        <f t="shared" si="34"/>
        <v>200</v>
      </c>
      <c r="I48" s="60">
        <f t="shared" si="35"/>
        <v>700</v>
      </c>
      <c r="J48" s="60">
        <f t="shared" si="36"/>
        <v>210</v>
      </c>
      <c r="K48" s="60">
        <f t="shared" si="37"/>
        <v>735</v>
      </c>
      <c r="L48" s="60">
        <f t="shared" si="38"/>
        <v>220</v>
      </c>
      <c r="M48" s="60">
        <f t="shared" si="39"/>
        <v>769</v>
      </c>
      <c r="N48" s="60">
        <f t="shared" si="40"/>
        <v>230</v>
      </c>
      <c r="O48" s="60">
        <f t="shared" si="41"/>
        <v>804</v>
      </c>
      <c r="P48" s="60">
        <f t="shared" si="42"/>
        <v>240</v>
      </c>
      <c r="Q48" s="60">
        <f t="shared" si="43"/>
        <v>839</v>
      </c>
      <c r="R48" s="60">
        <f t="shared" si="44"/>
        <v>252</v>
      </c>
      <c r="S48" s="60">
        <f t="shared" si="45"/>
        <v>882</v>
      </c>
      <c r="T48" s="60">
        <f t="shared" si="46"/>
        <v>265</v>
      </c>
      <c r="U48" s="60">
        <f t="shared" si="47"/>
        <v>926</v>
      </c>
      <c r="V48" s="60">
        <f t="shared" si="48"/>
        <v>277</v>
      </c>
      <c r="W48" s="60">
        <f t="shared" si="49"/>
        <v>970</v>
      </c>
      <c r="X48" s="60">
        <f t="shared" si="50"/>
        <v>290</v>
      </c>
      <c r="Y48" s="60">
        <f t="shared" si="51"/>
        <v>1014</v>
      </c>
      <c r="Z48" s="70">
        <f t="shared" si="52"/>
        <v>302</v>
      </c>
      <c r="AA48" s="71">
        <f t="shared" si="53"/>
        <v>1058</v>
      </c>
      <c r="AB48" s="70"/>
      <c r="AC48" s="61"/>
    </row>
    <row r="49" spans="1:29" s="62" customFormat="1" ht="11.15" customHeight="1">
      <c r="A49" s="59">
        <v>10</v>
      </c>
      <c r="B49" s="60">
        <f t="shared" si="28"/>
        <v>194</v>
      </c>
      <c r="C49" s="60">
        <f t="shared" si="29"/>
        <v>678</v>
      </c>
      <c r="D49" s="60">
        <f t="shared" si="30"/>
        <v>202</v>
      </c>
      <c r="E49" s="60">
        <f t="shared" si="31"/>
        <v>708</v>
      </c>
      <c r="F49" s="60">
        <f t="shared" si="32"/>
        <v>211</v>
      </c>
      <c r="G49" s="60">
        <f t="shared" si="33"/>
        <v>739</v>
      </c>
      <c r="H49" s="60">
        <f t="shared" si="34"/>
        <v>222</v>
      </c>
      <c r="I49" s="60">
        <f t="shared" si="35"/>
        <v>778</v>
      </c>
      <c r="J49" s="60">
        <f t="shared" si="36"/>
        <v>233</v>
      </c>
      <c r="K49" s="60">
        <f t="shared" si="37"/>
        <v>816</v>
      </c>
      <c r="L49" s="60">
        <f t="shared" si="38"/>
        <v>244</v>
      </c>
      <c r="M49" s="60">
        <f t="shared" si="39"/>
        <v>855</v>
      </c>
      <c r="N49" s="60">
        <f t="shared" si="40"/>
        <v>255</v>
      </c>
      <c r="O49" s="60">
        <f t="shared" si="41"/>
        <v>893</v>
      </c>
      <c r="P49" s="60">
        <f t="shared" si="42"/>
        <v>266</v>
      </c>
      <c r="Q49" s="60">
        <f t="shared" si="43"/>
        <v>932</v>
      </c>
      <c r="R49" s="60">
        <f t="shared" si="44"/>
        <v>280</v>
      </c>
      <c r="S49" s="60">
        <f t="shared" si="45"/>
        <v>980</v>
      </c>
      <c r="T49" s="60">
        <f t="shared" si="46"/>
        <v>294</v>
      </c>
      <c r="U49" s="60">
        <f t="shared" si="47"/>
        <v>1029</v>
      </c>
      <c r="V49" s="60">
        <f t="shared" si="48"/>
        <v>308</v>
      </c>
      <c r="W49" s="60">
        <f t="shared" si="49"/>
        <v>1078</v>
      </c>
      <c r="X49" s="60">
        <f t="shared" si="50"/>
        <v>322</v>
      </c>
      <c r="Y49" s="60">
        <f t="shared" si="51"/>
        <v>1127</v>
      </c>
      <c r="Z49" s="70">
        <f t="shared" si="52"/>
        <v>336</v>
      </c>
      <c r="AA49" s="71">
        <f t="shared" si="53"/>
        <v>1176</v>
      </c>
      <c r="AB49" s="70"/>
      <c r="AC49" s="61"/>
    </row>
    <row r="50" spans="1:29" s="62" customFormat="1" ht="11.15" customHeight="1">
      <c r="A50" s="59">
        <v>11</v>
      </c>
      <c r="B50" s="60">
        <f t="shared" si="28"/>
        <v>213</v>
      </c>
      <c r="C50" s="60">
        <f t="shared" si="29"/>
        <v>745</v>
      </c>
      <c r="D50" s="60">
        <f t="shared" si="30"/>
        <v>223</v>
      </c>
      <c r="E50" s="60">
        <f t="shared" si="31"/>
        <v>779</v>
      </c>
      <c r="F50" s="60">
        <f t="shared" si="32"/>
        <v>232</v>
      </c>
      <c r="G50" s="60">
        <f t="shared" si="33"/>
        <v>813</v>
      </c>
      <c r="H50" s="60">
        <f t="shared" si="34"/>
        <v>244</v>
      </c>
      <c r="I50" s="60">
        <f t="shared" si="35"/>
        <v>855</v>
      </c>
      <c r="J50" s="60">
        <f t="shared" si="36"/>
        <v>257</v>
      </c>
      <c r="K50" s="60">
        <f t="shared" si="37"/>
        <v>898</v>
      </c>
      <c r="L50" s="60">
        <f t="shared" si="38"/>
        <v>269</v>
      </c>
      <c r="M50" s="60">
        <f t="shared" si="39"/>
        <v>940</v>
      </c>
      <c r="N50" s="60">
        <f t="shared" si="40"/>
        <v>281</v>
      </c>
      <c r="O50" s="60">
        <f t="shared" si="41"/>
        <v>983</v>
      </c>
      <c r="P50" s="60">
        <f t="shared" si="42"/>
        <v>293</v>
      </c>
      <c r="Q50" s="60">
        <f t="shared" si="43"/>
        <v>1025</v>
      </c>
      <c r="R50" s="60">
        <f t="shared" si="44"/>
        <v>308</v>
      </c>
      <c r="S50" s="60">
        <f t="shared" si="45"/>
        <v>1079</v>
      </c>
      <c r="T50" s="60">
        <f t="shared" si="46"/>
        <v>323</v>
      </c>
      <c r="U50" s="60">
        <f t="shared" si="47"/>
        <v>1132</v>
      </c>
      <c r="V50" s="60">
        <f t="shared" si="48"/>
        <v>339</v>
      </c>
      <c r="W50" s="60">
        <f t="shared" si="49"/>
        <v>1186</v>
      </c>
      <c r="X50" s="60">
        <f t="shared" si="50"/>
        <v>354</v>
      </c>
      <c r="Y50" s="60">
        <f t="shared" si="51"/>
        <v>1239</v>
      </c>
      <c r="Z50" s="70">
        <f t="shared" si="52"/>
        <v>369</v>
      </c>
      <c r="AA50" s="71">
        <f t="shared" si="53"/>
        <v>1293</v>
      </c>
      <c r="AB50" s="70"/>
      <c r="AC50" s="61"/>
    </row>
    <row r="51" spans="1:29" s="62" customFormat="1" ht="11.15" customHeight="1">
      <c r="A51" s="59">
        <v>12</v>
      </c>
      <c r="B51" s="60">
        <f t="shared" si="28"/>
        <v>232</v>
      </c>
      <c r="C51" s="60">
        <f t="shared" si="29"/>
        <v>813</v>
      </c>
      <c r="D51" s="60">
        <f t="shared" si="30"/>
        <v>243</v>
      </c>
      <c r="E51" s="60">
        <f t="shared" si="31"/>
        <v>850</v>
      </c>
      <c r="F51" s="60">
        <f t="shared" si="32"/>
        <v>253</v>
      </c>
      <c r="G51" s="60">
        <f t="shared" si="33"/>
        <v>887</v>
      </c>
      <c r="H51" s="60">
        <f t="shared" si="34"/>
        <v>267</v>
      </c>
      <c r="I51" s="60">
        <f t="shared" si="35"/>
        <v>933</v>
      </c>
      <c r="J51" s="60">
        <f t="shared" si="36"/>
        <v>280</v>
      </c>
      <c r="K51" s="60">
        <f t="shared" si="37"/>
        <v>979</v>
      </c>
      <c r="L51" s="60">
        <f t="shared" si="38"/>
        <v>293</v>
      </c>
      <c r="M51" s="60">
        <f t="shared" si="39"/>
        <v>1026</v>
      </c>
      <c r="N51" s="60">
        <f t="shared" si="40"/>
        <v>306</v>
      </c>
      <c r="O51" s="60">
        <f t="shared" si="41"/>
        <v>1072</v>
      </c>
      <c r="P51" s="60">
        <f t="shared" si="42"/>
        <v>319</v>
      </c>
      <c r="Q51" s="60">
        <f t="shared" si="43"/>
        <v>1118</v>
      </c>
      <c r="R51" s="60">
        <f t="shared" si="44"/>
        <v>336</v>
      </c>
      <c r="S51" s="60">
        <f t="shared" si="45"/>
        <v>1177</v>
      </c>
      <c r="T51" s="60">
        <f t="shared" si="46"/>
        <v>353</v>
      </c>
      <c r="U51" s="60">
        <f t="shared" si="47"/>
        <v>1235</v>
      </c>
      <c r="V51" s="60">
        <f t="shared" si="48"/>
        <v>370</v>
      </c>
      <c r="W51" s="60">
        <f t="shared" si="49"/>
        <v>1294</v>
      </c>
      <c r="X51" s="60">
        <f t="shared" si="50"/>
        <v>386</v>
      </c>
      <c r="Y51" s="60">
        <f t="shared" si="51"/>
        <v>1352</v>
      </c>
      <c r="Z51" s="70">
        <f t="shared" si="52"/>
        <v>403</v>
      </c>
      <c r="AA51" s="71">
        <f t="shared" si="53"/>
        <v>1411</v>
      </c>
      <c r="AB51" s="70"/>
      <c r="AC51" s="61"/>
    </row>
    <row r="52" spans="1:29" s="62" customFormat="1" ht="11.15" customHeight="1">
      <c r="A52" s="59">
        <v>13</v>
      </c>
      <c r="B52" s="60">
        <f t="shared" si="28"/>
        <v>252</v>
      </c>
      <c r="C52" s="60">
        <f t="shared" si="29"/>
        <v>881</v>
      </c>
      <c r="D52" s="60">
        <f t="shared" si="30"/>
        <v>263</v>
      </c>
      <c r="E52" s="60">
        <f t="shared" si="31"/>
        <v>921</v>
      </c>
      <c r="F52" s="60">
        <f t="shared" si="32"/>
        <v>275</v>
      </c>
      <c r="G52" s="60">
        <f t="shared" si="33"/>
        <v>961</v>
      </c>
      <c r="H52" s="60">
        <f t="shared" si="34"/>
        <v>289</v>
      </c>
      <c r="I52" s="60">
        <f t="shared" si="35"/>
        <v>1011</v>
      </c>
      <c r="J52" s="60">
        <f t="shared" si="36"/>
        <v>303</v>
      </c>
      <c r="K52" s="60">
        <f t="shared" si="37"/>
        <v>1061</v>
      </c>
      <c r="L52" s="60">
        <f t="shared" si="38"/>
        <v>317</v>
      </c>
      <c r="M52" s="60">
        <f t="shared" si="39"/>
        <v>1111</v>
      </c>
      <c r="N52" s="60">
        <f t="shared" si="40"/>
        <v>332</v>
      </c>
      <c r="O52" s="60">
        <f t="shared" si="41"/>
        <v>1161</v>
      </c>
      <c r="P52" s="60">
        <f t="shared" si="42"/>
        <v>346</v>
      </c>
      <c r="Q52" s="60">
        <f t="shared" si="43"/>
        <v>1211</v>
      </c>
      <c r="R52" s="60">
        <f t="shared" si="44"/>
        <v>364</v>
      </c>
      <c r="S52" s="60">
        <f t="shared" si="45"/>
        <v>1275</v>
      </c>
      <c r="T52" s="60">
        <f t="shared" si="46"/>
        <v>382</v>
      </c>
      <c r="U52" s="60">
        <f t="shared" si="47"/>
        <v>1338</v>
      </c>
      <c r="V52" s="60">
        <f t="shared" si="48"/>
        <v>400</v>
      </c>
      <c r="W52" s="60">
        <f t="shared" si="49"/>
        <v>1401</v>
      </c>
      <c r="X52" s="60">
        <f t="shared" si="50"/>
        <v>419</v>
      </c>
      <c r="Y52" s="60">
        <f t="shared" si="51"/>
        <v>1465</v>
      </c>
      <c r="Z52" s="70">
        <f t="shared" si="52"/>
        <v>437</v>
      </c>
      <c r="AA52" s="71">
        <f t="shared" si="53"/>
        <v>1528</v>
      </c>
      <c r="AB52" s="70"/>
      <c r="AC52" s="61"/>
    </row>
    <row r="53" spans="1:29" s="62" customFormat="1" ht="11.15" customHeight="1">
      <c r="A53" s="59">
        <v>14</v>
      </c>
      <c r="B53" s="60">
        <f t="shared" si="28"/>
        <v>271</v>
      </c>
      <c r="C53" s="60">
        <f t="shared" si="29"/>
        <v>949</v>
      </c>
      <c r="D53" s="60">
        <f t="shared" si="30"/>
        <v>283</v>
      </c>
      <c r="E53" s="60">
        <f t="shared" si="31"/>
        <v>992</v>
      </c>
      <c r="F53" s="60">
        <f t="shared" si="32"/>
        <v>296</v>
      </c>
      <c r="G53" s="60">
        <f t="shared" si="33"/>
        <v>1035</v>
      </c>
      <c r="H53" s="60">
        <f t="shared" si="34"/>
        <v>311</v>
      </c>
      <c r="I53" s="60">
        <f t="shared" si="35"/>
        <v>1089</v>
      </c>
      <c r="J53" s="60">
        <f t="shared" si="36"/>
        <v>326</v>
      </c>
      <c r="K53" s="60">
        <f t="shared" si="37"/>
        <v>1143</v>
      </c>
      <c r="L53" s="60">
        <f t="shared" si="38"/>
        <v>342</v>
      </c>
      <c r="M53" s="60">
        <f t="shared" si="39"/>
        <v>1197</v>
      </c>
      <c r="N53" s="60">
        <f t="shared" si="40"/>
        <v>357</v>
      </c>
      <c r="O53" s="60">
        <f t="shared" si="41"/>
        <v>1250</v>
      </c>
      <c r="P53" s="60">
        <f t="shared" si="42"/>
        <v>373</v>
      </c>
      <c r="Q53" s="60">
        <f t="shared" si="43"/>
        <v>1304</v>
      </c>
      <c r="R53" s="60">
        <f t="shared" si="44"/>
        <v>392</v>
      </c>
      <c r="S53" s="60">
        <f t="shared" si="45"/>
        <v>1373</v>
      </c>
      <c r="T53" s="60">
        <f t="shared" si="46"/>
        <v>412</v>
      </c>
      <c r="U53" s="60">
        <f t="shared" si="47"/>
        <v>1441</v>
      </c>
      <c r="V53" s="60">
        <f t="shared" si="48"/>
        <v>431</v>
      </c>
      <c r="W53" s="60">
        <f t="shared" si="49"/>
        <v>1509</v>
      </c>
      <c r="X53" s="60">
        <f t="shared" si="50"/>
        <v>451</v>
      </c>
      <c r="Y53" s="60">
        <f t="shared" si="51"/>
        <v>1577</v>
      </c>
      <c r="Z53" s="70">
        <f t="shared" si="52"/>
        <v>470</v>
      </c>
      <c r="AA53" s="71">
        <f t="shared" si="53"/>
        <v>1646</v>
      </c>
      <c r="AB53" s="70"/>
      <c r="AC53" s="61"/>
    </row>
    <row r="54" spans="1:29" s="62" customFormat="1" ht="11.15" customHeight="1">
      <c r="A54" s="59">
        <v>15</v>
      </c>
      <c r="B54" s="60">
        <f t="shared" si="28"/>
        <v>290</v>
      </c>
      <c r="C54" s="60">
        <f t="shared" si="29"/>
        <v>1016</v>
      </c>
      <c r="D54" s="60">
        <f t="shared" si="30"/>
        <v>304</v>
      </c>
      <c r="E54" s="60">
        <f t="shared" si="31"/>
        <v>1063</v>
      </c>
      <c r="F54" s="60">
        <f t="shared" si="32"/>
        <v>317</v>
      </c>
      <c r="G54" s="60">
        <f t="shared" si="33"/>
        <v>1109</v>
      </c>
      <c r="H54" s="60">
        <f t="shared" si="34"/>
        <v>333</v>
      </c>
      <c r="I54" s="60">
        <f t="shared" si="35"/>
        <v>1167</v>
      </c>
      <c r="J54" s="60">
        <f t="shared" si="36"/>
        <v>350</v>
      </c>
      <c r="K54" s="60">
        <f t="shared" si="37"/>
        <v>1224</v>
      </c>
      <c r="L54" s="60">
        <f t="shared" si="38"/>
        <v>366</v>
      </c>
      <c r="M54" s="60">
        <f t="shared" si="39"/>
        <v>1282</v>
      </c>
      <c r="N54" s="60">
        <f t="shared" si="40"/>
        <v>383</v>
      </c>
      <c r="O54" s="60">
        <f t="shared" si="41"/>
        <v>1340</v>
      </c>
      <c r="P54" s="60">
        <f t="shared" si="42"/>
        <v>399</v>
      </c>
      <c r="Q54" s="60">
        <f t="shared" si="43"/>
        <v>1398</v>
      </c>
      <c r="R54" s="60">
        <f t="shared" si="44"/>
        <v>420</v>
      </c>
      <c r="S54" s="60">
        <f t="shared" si="45"/>
        <v>1471</v>
      </c>
      <c r="T54" s="60">
        <f t="shared" si="46"/>
        <v>441</v>
      </c>
      <c r="U54" s="60">
        <f t="shared" si="47"/>
        <v>1544</v>
      </c>
      <c r="V54" s="60">
        <f t="shared" si="48"/>
        <v>462</v>
      </c>
      <c r="W54" s="60">
        <f t="shared" si="49"/>
        <v>1617</v>
      </c>
      <c r="X54" s="60">
        <f t="shared" si="50"/>
        <v>483</v>
      </c>
      <c r="Y54" s="60">
        <f t="shared" si="51"/>
        <v>1690</v>
      </c>
      <c r="Z54" s="70">
        <f t="shared" si="52"/>
        <v>504</v>
      </c>
      <c r="AA54" s="71">
        <f t="shared" si="53"/>
        <v>1763</v>
      </c>
      <c r="AB54" s="70"/>
      <c r="AC54" s="61"/>
    </row>
    <row r="55" spans="1:29" s="62" customFormat="1" ht="11.15" customHeight="1">
      <c r="A55" s="59">
        <v>16</v>
      </c>
      <c r="B55" s="60">
        <f t="shared" si="28"/>
        <v>310</v>
      </c>
      <c r="C55" s="60">
        <f t="shared" si="29"/>
        <v>1084</v>
      </c>
      <c r="D55" s="60">
        <f t="shared" si="30"/>
        <v>324</v>
      </c>
      <c r="E55" s="60">
        <f t="shared" si="31"/>
        <v>1133</v>
      </c>
      <c r="F55" s="60">
        <f t="shared" si="32"/>
        <v>338</v>
      </c>
      <c r="G55" s="60">
        <f t="shared" si="33"/>
        <v>1183</v>
      </c>
      <c r="H55" s="60">
        <f t="shared" si="34"/>
        <v>356</v>
      </c>
      <c r="I55" s="60">
        <f t="shared" si="35"/>
        <v>1244</v>
      </c>
      <c r="J55" s="60">
        <f t="shared" si="36"/>
        <v>373</v>
      </c>
      <c r="K55" s="60">
        <f t="shared" si="37"/>
        <v>1306</v>
      </c>
      <c r="L55" s="60">
        <f t="shared" si="38"/>
        <v>391</v>
      </c>
      <c r="M55" s="60">
        <f t="shared" si="39"/>
        <v>1368</v>
      </c>
      <c r="N55" s="60">
        <f t="shared" si="40"/>
        <v>408</v>
      </c>
      <c r="O55" s="60">
        <f t="shared" si="41"/>
        <v>1429</v>
      </c>
      <c r="P55" s="60">
        <f t="shared" si="42"/>
        <v>426</v>
      </c>
      <c r="Q55" s="60">
        <f t="shared" si="43"/>
        <v>1491</v>
      </c>
      <c r="R55" s="60">
        <f t="shared" si="44"/>
        <v>448</v>
      </c>
      <c r="S55" s="60">
        <f t="shared" si="45"/>
        <v>1569</v>
      </c>
      <c r="T55" s="60">
        <f t="shared" si="46"/>
        <v>471</v>
      </c>
      <c r="U55" s="60">
        <f t="shared" si="47"/>
        <v>1647</v>
      </c>
      <c r="V55" s="60">
        <f t="shared" si="48"/>
        <v>493</v>
      </c>
      <c r="W55" s="60">
        <f t="shared" si="49"/>
        <v>1725</v>
      </c>
      <c r="X55" s="60">
        <f t="shared" si="50"/>
        <v>515</v>
      </c>
      <c r="Y55" s="60">
        <f t="shared" si="51"/>
        <v>1803</v>
      </c>
      <c r="Z55" s="70">
        <f t="shared" si="52"/>
        <v>537</v>
      </c>
      <c r="AA55" s="71">
        <f t="shared" si="53"/>
        <v>1881</v>
      </c>
      <c r="AB55" s="70"/>
      <c r="AC55" s="61"/>
    </row>
    <row r="56" spans="1:29" s="62" customFormat="1" ht="11.15" customHeight="1">
      <c r="A56" s="59">
        <v>17</v>
      </c>
      <c r="B56" s="60">
        <f t="shared" si="28"/>
        <v>329</v>
      </c>
      <c r="C56" s="60">
        <f t="shared" si="29"/>
        <v>1152</v>
      </c>
      <c r="D56" s="60">
        <f t="shared" si="30"/>
        <v>344</v>
      </c>
      <c r="E56" s="60">
        <f t="shared" si="31"/>
        <v>1204</v>
      </c>
      <c r="F56" s="60">
        <f t="shared" si="32"/>
        <v>359</v>
      </c>
      <c r="G56" s="60">
        <f t="shared" si="33"/>
        <v>1257</v>
      </c>
      <c r="H56" s="60">
        <f t="shared" si="34"/>
        <v>378</v>
      </c>
      <c r="I56" s="60">
        <f t="shared" si="35"/>
        <v>1322</v>
      </c>
      <c r="J56" s="60">
        <f t="shared" si="36"/>
        <v>396</v>
      </c>
      <c r="K56" s="60">
        <f t="shared" si="37"/>
        <v>1388</v>
      </c>
      <c r="L56" s="60">
        <f t="shared" si="38"/>
        <v>415</v>
      </c>
      <c r="M56" s="60">
        <f t="shared" si="39"/>
        <v>1453</v>
      </c>
      <c r="N56" s="60">
        <f t="shared" si="40"/>
        <v>434</v>
      </c>
      <c r="O56" s="60">
        <f t="shared" si="41"/>
        <v>1518</v>
      </c>
      <c r="P56" s="60">
        <f t="shared" si="42"/>
        <v>453</v>
      </c>
      <c r="Q56" s="60">
        <f t="shared" si="43"/>
        <v>1584</v>
      </c>
      <c r="R56" s="60">
        <f t="shared" si="44"/>
        <v>476</v>
      </c>
      <c r="S56" s="60">
        <f t="shared" si="45"/>
        <v>1667</v>
      </c>
      <c r="T56" s="60">
        <f t="shared" si="46"/>
        <v>500</v>
      </c>
      <c r="U56" s="60">
        <f t="shared" si="47"/>
        <v>1750</v>
      </c>
      <c r="V56" s="60">
        <f t="shared" si="48"/>
        <v>524</v>
      </c>
      <c r="W56" s="60">
        <f t="shared" si="49"/>
        <v>1833</v>
      </c>
      <c r="X56" s="60">
        <f t="shared" si="50"/>
        <v>547</v>
      </c>
      <c r="Y56" s="60">
        <f t="shared" si="51"/>
        <v>1916</v>
      </c>
      <c r="Z56" s="70">
        <f t="shared" si="52"/>
        <v>571</v>
      </c>
      <c r="AA56" s="71">
        <f t="shared" si="53"/>
        <v>1998</v>
      </c>
      <c r="AB56" s="70"/>
      <c r="AC56" s="61"/>
    </row>
    <row r="57" spans="1:29" s="62" customFormat="1" ht="11.15" customHeight="1">
      <c r="A57" s="59">
        <v>18</v>
      </c>
      <c r="B57" s="60">
        <f t="shared" si="28"/>
        <v>348</v>
      </c>
      <c r="C57" s="60">
        <f t="shared" si="29"/>
        <v>1220</v>
      </c>
      <c r="D57" s="60">
        <f t="shared" si="30"/>
        <v>364</v>
      </c>
      <c r="E57" s="60">
        <f t="shared" si="31"/>
        <v>1275</v>
      </c>
      <c r="F57" s="60">
        <f t="shared" si="32"/>
        <v>380</v>
      </c>
      <c r="G57" s="60">
        <f t="shared" si="33"/>
        <v>1331</v>
      </c>
      <c r="H57" s="60">
        <f t="shared" si="34"/>
        <v>400</v>
      </c>
      <c r="I57" s="60">
        <f t="shared" si="35"/>
        <v>1400</v>
      </c>
      <c r="J57" s="60">
        <f t="shared" si="36"/>
        <v>420</v>
      </c>
      <c r="K57" s="60">
        <f t="shared" si="37"/>
        <v>1469</v>
      </c>
      <c r="L57" s="60">
        <f t="shared" si="38"/>
        <v>440</v>
      </c>
      <c r="M57" s="60">
        <f t="shared" si="39"/>
        <v>1538</v>
      </c>
      <c r="N57" s="60">
        <f t="shared" si="40"/>
        <v>459</v>
      </c>
      <c r="O57" s="60">
        <f t="shared" si="41"/>
        <v>1608</v>
      </c>
      <c r="P57" s="60">
        <f t="shared" si="42"/>
        <v>479</v>
      </c>
      <c r="Q57" s="60">
        <f t="shared" si="43"/>
        <v>1677</v>
      </c>
      <c r="R57" s="60">
        <f t="shared" si="44"/>
        <v>504</v>
      </c>
      <c r="S57" s="60">
        <f t="shared" si="45"/>
        <v>1765</v>
      </c>
      <c r="T57" s="60">
        <f t="shared" si="46"/>
        <v>529</v>
      </c>
      <c r="U57" s="60">
        <f t="shared" si="47"/>
        <v>1853</v>
      </c>
      <c r="V57" s="60">
        <f t="shared" si="48"/>
        <v>554</v>
      </c>
      <c r="W57" s="60">
        <f t="shared" si="49"/>
        <v>1940</v>
      </c>
      <c r="X57" s="60">
        <f t="shared" si="50"/>
        <v>579</v>
      </c>
      <c r="Y57" s="60">
        <f t="shared" si="51"/>
        <v>2028</v>
      </c>
      <c r="Z57" s="70">
        <f t="shared" si="52"/>
        <v>605</v>
      </c>
      <c r="AA57" s="71">
        <f t="shared" si="53"/>
        <v>2116</v>
      </c>
      <c r="AB57" s="70"/>
      <c r="AC57" s="61"/>
    </row>
    <row r="58" spans="1:29" s="62" customFormat="1" ht="11.15" customHeight="1">
      <c r="A58" s="59">
        <v>19</v>
      </c>
      <c r="B58" s="60">
        <f t="shared" si="28"/>
        <v>368</v>
      </c>
      <c r="C58" s="60">
        <f t="shared" si="29"/>
        <v>1287</v>
      </c>
      <c r="D58" s="60">
        <f t="shared" si="30"/>
        <v>385</v>
      </c>
      <c r="E58" s="60">
        <f t="shared" si="31"/>
        <v>1346</v>
      </c>
      <c r="F58" s="60">
        <f t="shared" si="32"/>
        <v>401</v>
      </c>
      <c r="G58" s="60">
        <f t="shared" si="33"/>
        <v>1404</v>
      </c>
      <c r="H58" s="60">
        <f t="shared" si="34"/>
        <v>422</v>
      </c>
      <c r="I58" s="60">
        <f t="shared" si="35"/>
        <v>1478</v>
      </c>
      <c r="J58" s="60">
        <f t="shared" si="36"/>
        <v>443</v>
      </c>
      <c r="K58" s="60">
        <f t="shared" si="37"/>
        <v>1551</v>
      </c>
      <c r="L58" s="60">
        <f t="shared" si="38"/>
        <v>464</v>
      </c>
      <c r="M58" s="60">
        <f t="shared" si="39"/>
        <v>1624</v>
      </c>
      <c r="N58" s="60">
        <f t="shared" si="40"/>
        <v>485</v>
      </c>
      <c r="O58" s="60">
        <f t="shared" si="41"/>
        <v>1697</v>
      </c>
      <c r="P58" s="60">
        <f t="shared" si="42"/>
        <v>506</v>
      </c>
      <c r="Q58" s="60">
        <f t="shared" si="43"/>
        <v>1770</v>
      </c>
      <c r="R58" s="60">
        <f t="shared" si="44"/>
        <v>532</v>
      </c>
      <c r="S58" s="60">
        <f t="shared" si="45"/>
        <v>1863</v>
      </c>
      <c r="T58" s="60">
        <f t="shared" si="46"/>
        <v>559</v>
      </c>
      <c r="U58" s="60">
        <f t="shared" si="47"/>
        <v>1956</v>
      </c>
      <c r="V58" s="60">
        <f t="shared" si="48"/>
        <v>585</v>
      </c>
      <c r="W58" s="60">
        <f t="shared" si="49"/>
        <v>2048</v>
      </c>
      <c r="X58" s="60">
        <f t="shared" si="50"/>
        <v>612</v>
      </c>
      <c r="Y58" s="60">
        <f t="shared" si="51"/>
        <v>2141</v>
      </c>
      <c r="Z58" s="70">
        <f t="shared" si="52"/>
        <v>638</v>
      </c>
      <c r="AA58" s="71">
        <f t="shared" si="53"/>
        <v>2234</v>
      </c>
      <c r="AB58" s="70"/>
      <c r="AC58" s="61"/>
    </row>
    <row r="59" spans="1:29" s="62" customFormat="1" ht="11.15" customHeight="1">
      <c r="A59" s="59">
        <v>20</v>
      </c>
      <c r="B59" s="60">
        <f t="shared" si="28"/>
        <v>387</v>
      </c>
      <c r="C59" s="60">
        <f t="shared" si="29"/>
        <v>1355</v>
      </c>
      <c r="D59" s="60">
        <f t="shared" si="30"/>
        <v>405</v>
      </c>
      <c r="E59" s="60">
        <f t="shared" si="31"/>
        <v>1417</v>
      </c>
      <c r="F59" s="60">
        <f t="shared" si="32"/>
        <v>422</v>
      </c>
      <c r="G59" s="60">
        <f t="shared" si="33"/>
        <v>1478</v>
      </c>
      <c r="H59" s="60">
        <f t="shared" si="34"/>
        <v>444</v>
      </c>
      <c r="I59" s="60">
        <f t="shared" si="35"/>
        <v>1555</v>
      </c>
      <c r="J59" s="60">
        <f t="shared" si="36"/>
        <v>466</v>
      </c>
      <c r="K59" s="60">
        <f t="shared" si="37"/>
        <v>1632</v>
      </c>
      <c r="L59" s="60">
        <f t="shared" si="38"/>
        <v>488</v>
      </c>
      <c r="M59" s="60">
        <f t="shared" si="39"/>
        <v>1709</v>
      </c>
      <c r="N59" s="60">
        <f t="shared" si="40"/>
        <v>510</v>
      </c>
      <c r="O59" s="60">
        <f t="shared" si="41"/>
        <v>1786</v>
      </c>
      <c r="P59" s="60">
        <f t="shared" si="42"/>
        <v>532</v>
      </c>
      <c r="Q59" s="60">
        <f t="shared" si="43"/>
        <v>1863</v>
      </c>
      <c r="R59" s="60">
        <f t="shared" si="44"/>
        <v>560</v>
      </c>
      <c r="S59" s="60">
        <f t="shared" si="45"/>
        <v>1961</v>
      </c>
      <c r="T59" s="60">
        <f t="shared" si="46"/>
        <v>588</v>
      </c>
      <c r="U59" s="60">
        <f t="shared" si="47"/>
        <v>2058</v>
      </c>
      <c r="V59" s="60">
        <f t="shared" si="48"/>
        <v>616</v>
      </c>
      <c r="W59" s="60">
        <f t="shared" si="49"/>
        <v>2156</v>
      </c>
      <c r="X59" s="60">
        <f t="shared" si="50"/>
        <v>644</v>
      </c>
      <c r="Y59" s="60">
        <f t="shared" si="51"/>
        <v>2254</v>
      </c>
      <c r="Z59" s="70">
        <f t="shared" si="52"/>
        <v>672</v>
      </c>
      <c r="AA59" s="71">
        <f t="shared" si="53"/>
        <v>2351</v>
      </c>
      <c r="AB59" s="70"/>
      <c r="AC59" s="61"/>
    </row>
    <row r="60" spans="1:29" s="62" customFormat="1" ht="11.15" customHeight="1">
      <c r="A60" s="59">
        <v>21</v>
      </c>
      <c r="B60" s="60">
        <f t="shared" si="28"/>
        <v>407</v>
      </c>
      <c r="C60" s="60">
        <f t="shared" si="29"/>
        <v>1423</v>
      </c>
      <c r="D60" s="60">
        <f t="shared" si="30"/>
        <v>425</v>
      </c>
      <c r="E60" s="60">
        <f t="shared" si="31"/>
        <v>1488</v>
      </c>
      <c r="F60" s="60">
        <f t="shared" si="32"/>
        <v>444</v>
      </c>
      <c r="G60" s="60">
        <f t="shared" si="33"/>
        <v>1552</v>
      </c>
      <c r="H60" s="60">
        <f t="shared" si="34"/>
        <v>467</v>
      </c>
      <c r="I60" s="60">
        <f t="shared" si="35"/>
        <v>1633</v>
      </c>
      <c r="J60" s="60">
        <f t="shared" si="36"/>
        <v>490</v>
      </c>
      <c r="K60" s="60">
        <f t="shared" si="37"/>
        <v>1714</v>
      </c>
      <c r="L60" s="60">
        <f t="shared" si="38"/>
        <v>513</v>
      </c>
      <c r="M60" s="60">
        <f t="shared" si="39"/>
        <v>1795</v>
      </c>
      <c r="N60" s="60">
        <f t="shared" si="40"/>
        <v>536</v>
      </c>
      <c r="O60" s="60">
        <f t="shared" si="41"/>
        <v>1876</v>
      </c>
      <c r="P60" s="60">
        <f t="shared" si="42"/>
        <v>559</v>
      </c>
      <c r="Q60" s="60">
        <f t="shared" si="43"/>
        <v>1957</v>
      </c>
      <c r="R60" s="60">
        <f t="shared" si="44"/>
        <v>588</v>
      </c>
      <c r="S60" s="60">
        <f t="shared" si="45"/>
        <v>2059</v>
      </c>
      <c r="T60" s="60">
        <f t="shared" si="46"/>
        <v>618</v>
      </c>
      <c r="U60" s="60">
        <f t="shared" si="47"/>
        <v>2161</v>
      </c>
      <c r="V60" s="60">
        <f t="shared" si="48"/>
        <v>647</v>
      </c>
      <c r="W60" s="60">
        <f t="shared" si="49"/>
        <v>2264</v>
      </c>
      <c r="X60" s="60">
        <f t="shared" si="50"/>
        <v>676</v>
      </c>
      <c r="Y60" s="60">
        <f t="shared" si="51"/>
        <v>2366</v>
      </c>
      <c r="Z60" s="70">
        <f t="shared" si="52"/>
        <v>705</v>
      </c>
      <c r="AA60" s="71">
        <f t="shared" si="53"/>
        <v>2469</v>
      </c>
      <c r="AB60" s="70"/>
      <c r="AC60" s="61"/>
    </row>
    <row r="61" spans="1:29" s="62" customFormat="1" ht="11.15" customHeight="1">
      <c r="A61" s="59">
        <v>22</v>
      </c>
      <c r="B61" s="60">
        <f t="shared" si="28"/>
        <v>426</v>
      </c>
      <c r="C61" s="60">
        <f t="shared" si="29"/>
        <v>1491</v>
      </c>
      <c r="D61" s="60">
        <f t="shared" si="30"/>
        <v>445</v>
      </c>
      <c r="E61" s="60">
        <f t="shared" si="31"/>
        <v>1558</v>
      </c>
      <c r="F61" s="60">
        <f t="shared" si="32"/>
        <v>465</v>
      </c>
      <c r="G61" s="60">
        <f t="shared" si="33"/>
        <v>1626</v>
      </c>
      <c r="H61" s="60">
        <f t="shared" si="34"/>
        <v>489</v>
      </c>
      <c r="I61" s="60">
        <f t="shared" si="35"/>
        <v>1711</v>
      </c>
      <c r="J61" s="60">
        <f t="shared" si="36"/>
        <v>513</v>
      </c>
      <c r="K61" s="60">
        <f t="shared" si="37"/>
        <v>1796</v>
      </c>
      <c r="L61" s="60">
        <f t="shared" si="38"/>
        <v>537</v>
      </c>
      <c r="M61" s="60">
        <f t="shared" si="39"/>
        <v>1880</v>
      </c>
      <c r="N61" s="60">
        <f t="shared" si="40"/>
        <v>561</v>
      </c>
      <c r="O61" s="60">
        <f t="shared" si="41"/>
        <v>1965</v>
      </c>
      <c r="P61" s="60">
        <f t="shared" si="42"/>
        <v>586</v>
      </c>
      <c r="Q61" s="60">
        <f t="shared" si="43"/>
        <v>2050</v>
      </c>
      <c r="R61" s="60">
        <f t="shared" si="44"/>
        <v>616</v>
      </c>
      <c r="S61" s="60">
        <f t="shared" si="45"/>
        <v>2157</v>
      </c>
      <c r="T61" s="60">
        <f t="shared" si="46"/>
        <v>647</v>
      </c>
      <c r="U61" s="60">
        <f t="shared" si="47"/>
        <v>2264</v>
      </c>
      <c r="V61" s="60">
        <f t="shared" si="48"/>
        <v>678</v>
      </c>
      <c r="W61" s="60">
        <f t="shared" si="49"/>
        <v>2372</v>
      </c>
      <c r="X61" s="60">
        <f t="shared" si="50"/>
        <v>708</v>
      </c>
      <c r="Y61" s="60">
        <f t="shared" si="51"/>
        <v>2479</v>
      </c>
      <c r="Z61" s="70">
        <f t="shared" si="52"/>
        <v>739</v>
      </c>
      <c r="AA61" s="71">
        <f t="shared" si="53"/>
        <v>2586</v>
      </c>
      <c r="AB61" s="70"/>
      <c r="AC61" s="61"/>
    </row>
    <row r="62" spans="1:29" s="62" customFormat="1" ht="11.15" customHeight="1">
      <c r="A62" s="59">
        <v>23</v>
      </c>
      <c r="B62" s="60">
        <f t="shared" si="28"/>
        <v>445</v>
      </c>
      <c r="C62" s="60">
        <f t="shared" si="29"/>
        <v>1558</v>
      </c>
      <c r="D62" s="60">
        <f t="shared" si="30"/>
        <v>466</v>
      </c>
      <c r="E62" s="60">
        <f t="shared" si="31"/>
        <v>1629</v>
      </c>
      <c r="F62" s="60">
        <f t="shared" si="32"/>
        <v>486</v>
      </c>
      <c r="G62" s="60">
        <f t="shared" si="33"/>
        <v>1700</v>
      </c>
      <c r="H62" s="60">
        <f t="shared" si="34"/>
        <v>511</v>
      </c>
      <c r="I62" s="60">
        <f t="shared" si="35"/>
        <v>1789</v>
      </c>
      <c r="J62" s="60">
        <f t="shared" si="36"/>
        <v>536</v>
      </c>
      <c r="K62" s="60">
        <f t="shared" si="37"/>
        <v>1877</v>
      </c>
      <c r="L62" s="60">
        <f t="shared" si="38"/>
        <v>562</v>
      </c>
      <c r="M62" s="60">
        <f t="shared" si="39"/>
        <v>1966</v>
      </c>
      <c r="N62" s="60">
        <f t="shared" si="40"/>
        <v>587</v>
      </c>
      <c r="O62" s="60">
        <f t="shared" si="41"/>
        <v>2054</v>
      </c>
      <c r="P62" s="60">
        <f t="shared" si="42"/>
        <v>612</v>
      </c>
      <c r="Q62" s="60">
        <f t="shared" si="43"/>
        <v>2143</v>
      </c>
      <c r="R62" s="60">
        <f t="shared" si="44"/>
        <v>644</v>
      </c>
      <c r="S62" s="60">
        <f t="shared" si="45"/>
        <v>2255</v>
      </c>
      <c r="T62" s="60">
        <f t="shared" si="46"/>
        <v>676</v>
      </c>
      <c r="U62" s="60">
        <f t="shared" si="47"/>
        <v>2367</v>
      </c>
      <c r="V62" s="60">
        <f t="shared" si="48"/>
        <v>708</v>
      </c>
      <c r="W62" s="60">
        <f t="shared" si="49"/>
        <v>2479</v>
      </c>
      <c r="X62" s="60">
        <f t="shared" si="50"/>
        <v>740</v>
      </c>
      <c r="Y62" s="60">
        <f t="shared" si="51"/>
        <v>2592</v>
      </c>
      <c r="Z62" s="70">
        <f t="shared" si="52"/>
        <v>772</v>
      </c>
      <c r="AA62" s="71">
        <f t="shared" si="53"/>
        <v>2704</v>
      </c>
      <c r="AB62" s="70"/>
      <c r="AC62" s="61"/>
    </row>
    <row r="63" spans="1:29" s="62" customFormat="1" ht="11.15" customHeight="1">
      <c r="A63" s="59">
        <v>24</v>
      </c>
      <c r="B63" s="60">
        <f t="shared" si="28"/>
        <v>465</v>
      </c>
      <c r="C63" s="60">
        <f t="shared" si="29"/>
        <v>1626</v>
      </c>
      <c r="D63" s="60">
        <f t="shared" si="30"/>
        <v>486</v>
      </c>
      <c r="E63" s="60">
        <f t="shared" si="31"/>
        <v>1700</v>
      </c>
      <c r="F63" s="60">
        <f t="shared" si="32"/>
        <v>507</v>
      </c>
      <c r="G63" s="60">
        <f t="shared" si="33"/>
        <v>1774</v>
      </c>
      <c r="H63" s="60">
        <f t="shared" si="34"/>
        <v>533</v>
      </c>
      <c r="I63" s="60">
        <f t="shared" si="35"/>
        <v>1866</v>
      </c>
      <c r="J63" s="60">
        <f t="shared" si="36"/>
        <v>560</v>
      </c>
      <c r="K63" s="60">
        <f t="shared" si="37"/>
        <v>1959</v>
      </c>
      <c r="L63" s="60">
        <f t="shared" si="38"/>
        <v>586</v>
      </c>
      <c r="M63" s="60">
        <f t="shared" si="39"/>
        <v>2051</v>
      </c>
      <c r="N63" s="60">
        <f t="shared" si="40"/>
        <v>612</v>
      </c>
      <c r="O63" s="60">
        <f t="shared" si="41"/>
        <v>2144</v>
      </c>
      <c r="P63" s="60">
        <f t="shared" si="42"/>
        <v>639</v>
      </c>
      <c r="Q63" s="60">
        <f t="shared" si="43"/>
        <v>2236</v>
      </c>
      <c r="R63" s="60">
        <f t="shared" si="44"/>
        <v>672</v>
      </c>
      <c r="S63" s="60">
        <f t="shared" si="45"/>
        <v>2353</v>
      </c>
      <c r="T63" s="60">
        <f t="shared" si="46"/>
        <v>706</v>
      </c>
      <c r="U63" s="60">
        <f t="shared" si="47"/>
        <v>2470</v>
      </c>
      <c r="V63" s="60">
        <f t="shared" si="48"/>
        <v>739</v>
      </c>
      <c r="W63" s="60">
        <f t="shared" si="49"/>
        <v>2587</v>
      </c>
      <c r="X63" s="60">
        <f t="shared" si="50"/>
        <v>773</v>
      </c>
      <c r="Y63" s="60">
        <f t="shared" si="51"/>
        <v>2704</v>
      </c>
      <c r="Z63" s="70">
        <f t="shared" si="52"/>
        <v>806</v>
      </c>
      <c r="AA63" s="71">
        <f t="shared" si="53"/>
        <v>2821</v>
      </c>
      <c r="AB63" s="70"/>
      <c r="AC63" s="61"/>
    </row>
    <row r="64" spans="1:29" s="62" customFormat="1" ht="11.15" customHeight="1">
      <c r="A64" s="59">
        <v>25</v>
      </c>
      <c r="B64" s="60">
        <f t="shared" si="28"/>
        <v>484</v>
      </c>
      <c r="C64" s="60">
        <f t="shared" si="29"/>
        <v>1694</v>
      </c>
      <c r="D64" s="60">
        <f t="shared" si="30"/>
        <v>506</v>
      </c>
      <c r="E64" s="60">
        <f t="shared" si="31"/>
        <v>1771</v>
      </c>
      <c r="F64" s="60">
        <f t="shared" si="32"/>
        <v>528</v>
      </c>
      <c r="G64" s="60">
        <f t="shared" si="33"/>
        <v>1848</v>
      </c>
      <c r="H64" s="60">
        <f t="shared" si="34"/>
        <v>556</v>
      </c>
      <c r="I64" s="60">
        <f t="shared" si="35"/>
        <v>1944</v>
      </c>
      <c r="J64" s="60">
        <f t="shared" si="36"/>
        <v>583</v>
      </c>
      <c r="K64" s="60">
        <f t="shared" si="37"/>
        <v>2041</v>
      </c>
      <c r="L64" s="60">
        <f t="shared" si="38"/>
        <v>611</v>
      </c>
      <c r="M64" s="60">
        <f t="shared" si="39"/>
        <v>2137</v>
      </c>
      <c r="N64" s="60">
        <f t="shared" si="40"/>
        <v>638</v>
      </c>
      <c r="O64" s="60">
        <f t="shared" si="41"/>
        <v>2233</v>
      </c>
      <c r="P64" s="60">
        <f t="shared" si="42"/>
        <v>666</v>
      </c>
      <c r="Q64" s="60">
        <f t="shared" si="43"/>
        <v>2329</v>
      </c>
      <c r="R64" s="60">
        <f t="shared" si="44"/>
        <v>700</v>
      </c>
      <c r="S64" s="60">
        <f t="shared" si="45"/>
        <v>2451</v>
      </c>
      <c r="T64" s="60">
        <f t="shared" si="46"/>
        <v>735</v>
      </c>
      <c r="U64" s="60">
        <f t="shared" si="47"/>
        <v>2573</v>
      </c>
      <c r="V64" s="60">
        <f t="shared" si="48"/>
        <v>770</v>
      </c>
      <c r="W64" s="60">
        <f t="shared" si="49"/>
        <v>2695</v>
      </c>
      <c r="X64" s="60">
        <f t="shared" si="50"/>
        <v>805</v>
      </c>
      <c r="Y64" s="60">
        <f t="shared" si="51"/>
        <v>2817</v>
      </c>
      <c r="Z64" s="70">
        <f t="shared" si="52"/>
        <v>840</v>
      </c>
      <c r="AA64" s="71">
        <f t="shared" si="53"/>
        <v>2939</v>
      </c>
      <c r="AB64" s="70"/>
      <c r="AC64" s="61"/>
    </row>
    <row r="65" spans="1:29" s="62" customFormat="1" ht="11.15" customHeight="1">
      <c r="A65" s="59">
        <v>26</v>
      </c>
      <c r="B65" s="60">
        <f t="shared" si="28"/>
        <v>503</v>
      </c>
      <c r="C65" s="60">
        <f t="shared" si="29"/>
        <v>1762</v>
      </c>
      <c r="D65" s="60">
        <f t="shared" si="30"/>
        <v>526</v>
      </c>
      <c r="E65" s="60">
        <f t="shared" si="31"/>
        <v>1842</v>
      </c>
      <c r="F65" s="60">
        <f t="shared" si="32"/>
        <v>549</v>
      </c>
      <c r="G65" s="60">
        <f t="shared" si="33"/>
        <v>1922</v>
      </c>
      <c r="H65" s="60">
        <f t="shared" si="34"/>
        <v>578</v>
      </c>
      <c r="I65" s="60">
        <f t="shared" si="35"/>
        <v>2022</v>
      </c>
      <c r="J65" s="60">
        <f t="shared" si="36"/>
        <v>606</v>
      </c>
      <c r="K65" s="60">
        <f t="shared" si="37"/>
        <v>2122</v>
      </c>
      <c r="L65" s="60">
        <f t="shared" si="38"/>
        <v>635</v>
      </c>
      <c r="M65" s="60">
        <f t="shared" si="39"/>
        <v>2222</v>
      </c>
      <c r="N65" s="60">
        <f t="shared" si="40"/>
        <v>664</v>
      </c>
      <c r="O65" s="60">
        <f t="shared" si="41"/>
        <v>2322</v>
      </c>
      <c r="P65" s="60">
        <f t="shared" si="42"/>
        <v>692</v>
      </c>
      <c r="Q65" s="60">
        <f t="shared" si="43"/>
        <v>2422</v>
      </c>
      <c r="R65" s="60">
        <f t="shared" si="44"/>
        <v>728</v>
      </c>
      <c r="S65" s="60">
        <f t="shared" si="45"/>
        <v>2549</v>
      </c>
      <c r="T65" s="60">
        <f t="shared" si="46"/>
        <v>765</v>
      </c>
      <c r="U65" s="60">
        <f t="shared" si="47"/>
        <v>2676</v>
      </c>
      <c r="V65" s="60">
        <f t="shared" si="48"/>
        <v>801</v>
      </c>
      <c r="W65" s="60">
        <f t="shared" si="49"/>
        <v>2803</v>
      </c>
      <c r="X65" s="60">
        <f t="shared" si="50"/>
        <v>837</v>
      </c>
      <c r="Y65" s="60">
        <f t="shared" si="51"/>
        <v>2930</v>
      </c>
      <c r="Z65" s="70">
        <f t="shared" si="52"/>
        <v>873</v>
      </c>
      <c r="AA65" s="71">
        <f t="shared" si="53"/>
        <v>3056</v>
      </c>
      <c r="AB65" s="70"/>
      <c r="AC65" s="61"/>
    </row>
    <row r="66" spans="1:29" s="62" customFormat="1" ht="11.15" customHeight="1">
      <c r="A66" s="59">
        <v>27</v>
      </c>
      <c r="B66" s="60">
        <f t="shared" si="28"/>
        <v>523</v>
      </c>
      <c r="C66" s="60">
        <f t="shared" si="29"/>
        <v>1830</v>
      </c>
      <c r="D66" s="60">
        <f t="shared" si="30"/>
        <v>546</v>
      </c>
      <c r="E66" s="60">
        <f t="shared" si="31"/>
        <v>1913</v>
      </c>
      <c r="F66" s="60">
        <f t="shared" si="32"/>
        <v>570</v>
      </c>
      <c r="G66" s="60">
        <f t="shared" si="33"/>
        <v>1996</v>
      </c>
      <c r="H66" s="60">
        <f t="shared" si="34"/>
        <v>600</v>
      </c>
      <c r="I66" s="60">
        <f t="shared" si="35"/>
        <v>2100</v>
      </c>
      <c r="J66" s="60">
        <f t="shared" si="36"/>
        <v>630</v>
      </c>
      <c r="K66" s="60">
        <f t="shared" si="37"/>
        <v>2204</v>
      </c>
      <c r="L66" s="60">
        <f t="shared" si="38"/>
        <v>659</v>
      </c>
      <c r="M66" s="60">
        <f t="shared" si="39"/>
        <v>2308</v>
      </c>
      <c r="N66" s="60">
        <f t="shared" si="40"/>
        <v>689</v>
      </c>
      <c r="O66" s="60">
        <f t="shared" si="41"/>
        <v>2412</v>
      </c>
      <c r="P66" s="60">
        <f t="shared" si="42"/>
        <v>719</v>
      </c>
      <c r="Q66" s="60">
        <f t="shared" si="43"/>
        <v>2516</v>
      </c>
      <c r="R66" s="60">
        <f t="shared" si="44"/>
        <v>756</v>
      </c>
      <c r="S66" s="60">
        <f t="shared" si="45"/>
        <v>2647</v>
      </c>
      <c r="T66" s="60">
        <f t="shared" si="46"/>
        <v>794</v>
      </c>
      <c r="U66" s="60">
        <f t="shared" si="47"/>
        <v>2779</v>
      </c>
      <c r="V66" s="60">
        <f t="shared" si="48"/>
        <v>832</v>
      </c>
      <c r="W66" s="60">
        <f t="shared" si="49"/>
        <v>2911</v>
      </c>
      <c r="X66" s="60">
        <f t="shared" si="50"/>
        <v>869</v>
      </c>
      <c r="Y66" s="60">
        <f t="shared" si="51"/>
        <v>3042</v>
      </c>
      <c r="Z66" s="70">
        <f t="shared" si="52"/>
        <v>907</v>
      </c>
      <c r="AA66" s="71">
        <f t="shared" si="53"/>
        <v>3174</v>
      </c>
      <c r="AB66" s="70"/>
      <c r="AC66" s="61"/>
    </row>
    <row r="67" spans="1:29" s="62" customFormat="1" ht="11.15" customHeight="1">
      <c r="A67" s="59">
        <v>28</v>
      </c>
      <c r="B67" s="60">
        <f t="shared" si="28"/>
        <v>542</v>
      </c>
      <c r="C67" s="60">
        <f t="shared" si="29"/>
        <v>1897</v>
      </c>
      <c r="D67" s="60">
        <f t="shared" si="30"/>
        <v>567</v>
      </c>
      <c r="E67" s="60">
        <f t="shared" si="31"/>
        <v>1984</v>
      </c>
      <c r="F67" s="60">
        <f t="shared" si="32"/>
        <v>591</v>
      </c>
      <c r="G67" s="60">
        <f t="shared" si="33"/>
        <v>2070</v>
      </c>
      <c r="H67" s="60">
        <f t="shared" si="34"/>
        <v>622</v>
      </c>
      <c r="I67" s="60">
        <f t="shared" si="35"/>
        <v>2178</v>
      </c>
      <c r="J67" s="60">
        <f t="shared" si="36"/>
        <v>653</v>
      </c>
      <c r="K67" s="60">
        <f t="shared" si="37"/>
        <v>2285</v>
      </c>
      <c r="L67" s="60">
        <f t="shared" si="38"/>
        <v>684</v>
      </c>
      <c r="M67" s="60">
        <f t="shared" si="39"/>
        <v>2393</v>
      </c>
      <c r="N67" s="60">
        <f t="shared" si="40"/>
        <v>715</v>
      </c>
      <c r="O67" s="60">
        <f t="shared" si="41"/>
        <v>2501</v>
      </c>
      <c r="P67" s="60">
        <f t="shared" si="42"/>
        <v>745</v>
      </c>
      <c r="Q67" s="60">
        <f t="shared" si="43"/>
        <v>2609</v>
      </c>
      <c r="R67" s="60">
        <f t="shared" si="44"/>
        <v>784</v>
      </c>
      <c r="S67" s="60">
        <f t="shared" si="45"/>
        <v>2745</v>
      </c>
      <c r="T67" s="60">
        <f t="shared" si="46"/>
        <v>823</v>
      </c>
      <c r="U67" s="60">
        <f t="shared" si="47"/>
        <v>2882</v>
      </c>
      <c r="V67" s="60">
        <f t="shared" si="48"/>
        <v>862</v>
      </c>
      <c r="W67" s="60">
        <f t="shared" si="49"/>
        <v>3018</v>
      </c>
      <c r="X67" s="60">
        <f t="shared" si="50"/>
        <v>901</v>
      </c>
      <c r="Y67" s="60">
        <f t="shared" si="51"/>
        <v>3155</v>
      </c>
      <c r="Z67" s="70">
        <f t="shared" si="52"/>
        <v>940</v>
      </c>
      <c r="AA67" s="71">
        <f t="shared" si="53"/>
        <v>3291</v>
      </c>
      <c r="AB67" s="70"/>
      <c r="AC67" s="61"/>
    </row>
    <row r="68" spans="1:29" s="62" customFormat="1" ht="11.15" customHeight="1">
      <c r="A68" s="59">
        <v>29</v>
      </c>
      <c r="B68" s="60">
        <f t="shared" si="28"/>
        <v>561</v>
      </c>
      <c r="C68" s="60">
        <f t="shared" si="29"/>
        <v>1965</v>
      </c>
      <c r="D68" s="60">
        <f t="shared" si="30"/>
        <v>587</v>
      </c>
      <c r="E68" s="60">
        <f t="shared" si="31"/>
        <v>2054</v>
      </c>
      <c r="F68" s="60">
        <f t="shared" si="32"/>
        <v>612</v>
      </c>
      <c r="G68" s="60">
        <f t="shared" si="33"/>
        <v>2144</v>
      </c>
      <c r="H68" s="60">
        <f t="shared" si="34"/>
        <v>644</v>
      </c>
      <c r="I68" s="60">
        <f t="shared" si="35"/>
        <v>2255</v>
      </c>
      <c r="J68" s="60">
        <f t="shared" si="36"/>
        <v>676</v>
      </c>
      <c r="K68" s="60">
        <f t="shared" si="37"/>
        <v>2367</v>
      </c>
      <c r="L68" s="60">
        <f t="shared" si="38"/>
        <v>708</v>
      </c>
      <c r="M68" s="60">
        <f t="shared" si="39"/>
        <v>2479</v>
      </c>
      <c r="N68" s="60">
        <f t="shared" si="40"/>
        <v>740</v>
      </c>
      <c r="O68" s="60">
        <f t="shared" si="41"/>
        <v>2590</v>
      </c>
      <c r="P68" s="60">
        <f t="shared" si="42"/>
        <v>772</v>
      </c>
      <c r="Q68" s="60">
        <f t="shared" si="43"/>
        <v>2702</v>
      </c>
      <c r="R68" s="60">
        <f t="shared" si="44"/>
        <v>812</v>
      </c>
      <c r="S68" s="60">
        <f t="shared" si="45"/>
        <v>2843</v>
      </c>
      <c r="T68" s="60">
        <f t="shared" si="46"/>
        <v>853</v>
      </c>
      <c r="U68" s="60">
        <f t="shared" si="47"/>
        <v>2985</v>
      </c>
      <c r="V68" s="60">
        <f t="shared" si="48"/>
        <v>893</v>
      </c>
      <c r="W68" s="60">
        <f t="shared" si="49"/>
        <v>3126</v>
      </c>
      <c r="X68" s="60">
        <f t="shared" si="50"/>
        <v>934</v>
      </c>
      <c r="Y68" s="60">
        <f t="shared" si="51"/>
        <v>3268</v>
      </c>
      <c r="Z68" s="70">
        <f t="shared" si="52"/>
        <v>974</v>
      </c>
      <c r="AA68" s="71">
        <f t="shared" si="53"/>
        <v>3409</v>
      </c>
      <c r="AB68" s="70"/>
      <c r="AC68" s="61"/>
    </row>
    <row r="69" spans="1:29" s="62" customFormat="1" ht="11.15" customHeight="1" thickBot="1">
      <c r="A69" s="63">
        <v>30</v>
      </c>
      <c r="B69" s="64">
        <f t="shared" si="28"/>
        <v>581</v>
      </c>
      <c r="C69" s="64">
        <f t="shared" si="29"/>
        <v>2033</v>
      </c>
      <c r="D69" s="64">
        <f t="shared" si="30"/>
        <v>607</v>
      </c>
      <c r="E69" s="64">
        <f t="shared" si="31"/>
        <v>2125</v>
      </c>
      <c r="F69" s="64">
        <f t="shared" si="32"/>
        <v>634</v>
      </c>
      <c r="G69" s="64">
        <f t="shared" si="33"/>
        <v>2218</v>
      </c>
      <c r="H69" s="64">
        <f t="shared" si="34"/>
        <v>667</v>
      </c>
      <c r="I69" s="64">
        <f t="shared" si="35"/>
        <v>2333</v>
      </c>
      <c r="J69" s="64">
        <f t="shared" si="36"/>
        <v>700</v>
      </c>
      <c r="K69" s="64">
        <f t="shared" si="37"/>
        <v>2449</v>
      </c>
      <c r="L69" s="64">
        <f t="shared" si="38"/>
        <v>733</v>
      </c>
      <c r="M69" s="64">
        <f t="shared" si="39"/>
        <v>2564</v>
      </c>
      <c r="N69" s="64">
        <f t="shared" si="40"/>
        <v>766</v>
      </c>
      <c r="O69" s="64">
        <f t="shared" si="41"/>
        <v>2680</v>
      </c>
      <c r="P69" s="64">
        <f t="shared" si="42"/>
        <v>799</v>
      </c>
      <c r="Q69" s="64">
        <f t="shared" si="43"/>
        <v>2795</v>
      </c>
      <c r="R69" s="64">
        <f t="shared" si="44"/>
        <v>840</v>
      </c>
      <c r="S69" s="64">
        <f t="shared" si="45"/>
        <v>2941</v>
      </c>
      <c r="T69" s="64">
        <f t="shared" si="46"/>
        <v>882</v>
      </c>
      <c r="U69" s="64">
        <f t="shared" si="47"/>
        <v>3088</v>
      </c>
      <c r="V69" s="64">
        <f t="shared" si="48"/>
        <v>924</v>
      </c>
      <c r="W69" s="64">
        <f t="shared" si="49"/>
        <v>3234</v>
      </c>
      <c r="X69" s="64">
        <f t="shared" si="50"/>
        <v>966</v>
      </c>
      <c r="Y69" s="64">
        <f t="shared" si="51"/>
        <v>3380</v>
      </c>
      <c r="Z69" s="72">
        <f t="shared" si="52"/>
        <v>1008</v>
      </c>
      <c r="AA69" s="73">
        <f t="shared" si="53"/>
        <v>3527</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696</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49">
    <mergeCell ref="AB38:AC38"/>
    <mergeCell ref="P38:Q38"/>
    <mergeCell ref="R38:S38"/>
    <mergeCell ref="T38:U38"/>
    <mergeCell ref="V38:W38"/>
    <mergeCell ref="X38:Y38"/>
    <mergeCell ref="Z38:AA38"/>
    <mergeCell ref="X37:Y37"/>
    <mergeCell ref="Z37:AA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X4:Y4"/>
    <mergeCell ref="Z4:AA4"/>
    <mergeCell ref="AB4:AC4"/>
    <mergeCell ref="A36:AA36"/>
    <mergeCell ref="A37:A39"/>
    <mergeCell ref="B37:C37"/>
    <mergeCell ref="D37:E37"/>
    <mergeCell ref="F37:G37"/>
    <mergeCell ref="H37:I37"/>
    <mergeCell ref="J37:K37"/>
    <mergeCell ref="L4:M4"/>
    <mergeCell ref="N4:O4"/>
    <mergeCell ref="P4:Q4"/>
    <mergeCell ref="R4:S4"/>
    <mergeCell ref="T4:U4"/>
    <mergeCell ref="V4:W4"/>
    <mergeCell ref="A1:AC1"/>
    <mergeCell ref="A2:AC2"/>
    <mergeCell ref="A3:A5"/>
    <mergeCell ref="B3:E3"/>
    <mergeCell ref="F3:AC3"/>
    <mergeCell ref="B4:C4"/>
    <mergeCell ref="D4:E4"/>
    <mergeCell ref="F4:G4"/>
    <mergeCell ref="H4:I4"/>
    <mergeCell ref="J4:K4"/>
  </mergeCells>
  <phoneticPr fontId="5"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F35B-810F-4547-9C51-6E3C0D9F3C84}">
  <sheetPr codeName="工作表11">
    <tabColor rgb="FFC00000"/>
  </sheetPr>
  <dimension ref="B1:I37"/>
  <sheetViews>
    <sheetView workbookViewId="0">
      <pane ySplit="3" topLeftCell="A25" activePane="bottomLeft" state="frozen"/>
      <selection pane="bottomLeft" activeCell="B1" sqref="B1:I1"/>
    </sheetView>
  </sheetViews>
  <sheetFormatPr defaultRowHeight="15.5"/>
  <cols>
    <col min="1" max="1" width="3.26953125" style="286" customWidth="1"/>
    <col min="2" max="2" width="8.7265625" style="286"/>
    <col min="3" max="3" width="8.7265625" style="287"/>
    <col min="4" max="4" width="24.81640625" style="286" customWidth="1"/>
    <col min="5" max="5" width="18.26953125" style="286" customWidth="1"/>
    <col min="6" max="6" width="8.7265625" style="286"/>
    <col min="7" max="7" width="8.7265625" style="287"/>
    <col min="8" max="8" width="23.54296875" style="286" customWidth="1"/>
    <col min="9" max="9" width="17.08984375" style="286" customWidth="1"/>
    <col min="10" max="16384" width="8.7265625" style="286"/>
  </cols>
  <sheetData>
    <row r="1" spans="2:9" ht="18.5">
      <c r="B1" s="610" t="s">
        <v>514</v>
      </c>
      <c r="C1" s="610"/>
      <c r="D1" s="610"/>
      <c r="E1" s="610"/>
      <c r="F1" s="610"/>
      <c r="G1" s="610"/>
      <c r="H1" s="610"/>
      <c r="I1" s="610"/>
    </row>
    <row r="2" spans="2:9">
      <c r="B2" s="286" t="s">
        <v>515</v>
      </c>
    </row>
    <row r="3" spans="2:9" s="290" customFormat="1" ht="49.5" customHeight="1">
      <c r="B3" s="288" t="s">
        <v>0</v>
      </c>
      <c r="C3" s="289" t="s">
        <v>516</v>
      </c>
      <c r="D3" s="288" t="s">
        <v>447</v>
      </c>
      <c r="E3" s="288" t="s">
        <v>448</v>
      </c>
      <c r="F3" s="288" t="s">
        <v>0</v>
      </c>
      <c r="G3" s="289" t="s">
        <v>1</v>
      </c>
      <c r="H3" s="288" t="s">
        <v>447</v>
      </c>
      <c r="I3" s="288" t="s">
        <v>448</v>
      </c>
    </row>
    <row r="4" spans="2:9">
      <c r="B4" s="291" t="s">
        <v>189</v>
      </c>
      <c r="C4" s="292">
        <v>1</v>
      </c>
      <c r="D4" s="291" t="s">
        <v>66</v>
      </c>
      <c r="E4" s="291" t="s">
        <v>190</v>
      </c>
      <c r="F4" s="291" t="s">
        <v>67</v>
      </c>
      <c r="G4" s="292">
        <v>35</v>
      </c>
      <c r="H4" s="291" t="s">
        <v>68</v>
      </c>
      <c r="I4" s="291" t="s">
        <v>191</v>
      </c>
    </row>
    <row r="5" spans="2:9">
      <c r="B5" s="291"/>
      <c r="C5" s="292">
        <v>2</v>
      </c>
      <c r="D5" s="291" t="s">
        <v>69</v>
      </c>
      <c r="E5" s="291" t="s">
        <v>192</v>
      </c>
      <c r="F5" s="291"/>
      <c r="G5" s="292">
        <v>36</v>
      </c>
      <c r="H5" s="291" t="s">
        <v>70</v>
      </c>
      <c r="I5" s="291" t="s">
        <v>193</v>
      </c>
    </row>
    <row r="6" spans="2:9">
      <c r="B6" s="291"/>
      <c r="C6" s="292">
        <v>3</v>
      </c>
      <c r="D6" s="291" t="s">
        <v>71</v>
      </c>
      <c r="E6" s="291" t="s">
        <v>194</v>
      </c>
      <c r="F6" s="291"/>
      <c r="G6" s="292">
        <v>37</v>
      </c>
      <c r="H6" s="291" t="s">
        <v>72</v>
      </c>
      <c r="I6" s="291" t="s">
        <v>195</v>
      </c>
    </row>
    <row r="7" spans="2:9">
      <c r="B7" s="291"/>
      <c r="C7" s="292">
        <v>4</v>
      </c>
      <c r="D7" s="291" t="s">
        <v>73</v>
      </c>
      <c r="E7" s="291" t="s">
        <v>196</v>
      </c>
      <c r="F7" s="291"/>
      <c r="G7" s="292">
        <v>38</v>
      </c>
      <c r="H7" s="291" t="s">
        <v>74</v>
      </c>
      <c r="I7" s="291" t="s">
        <v>197</v>
      </c>
    </row>
    <row r="8" spans="2:9">
      <c r="B8" s="291"/>
      <c r="C8" s="292">
        <v>5</v>
      </c>
      <c r="D8" s="291" t="s">
        <v>75</v>
      </c>
      <c r="E8" s="291" t="s">
        <v>198</v>
      </c>
      <c r="F8" s="291"/>
      <c r="G8" s="292">
        <v>39</v>
      </c>
      <c r="H8" s="291" t="s">
        <v>76</v>
      </c>
      <c r="I8" s="291" t="s">
        <v>199</v>
      </c>
    </row>
    <row r="9" spans="2:9">
      <c r="B9" s="291" t="s">
        <v>200</v>
      </c>
      <c r="C9" s="292">
        <v>6</v>
      </c>
      <c r="D9" s="291" t="s">
        <v>77</v>
      </c>
      <c r="E9" s="291" t="s">
        <v>201</v>
      </c>
      <c r="F9" s="291" t="s">
        <v>78</v>
      </c>
      <c r="G9" s="292">
        <v>40</v>
      </c>
      <c r="H9" s="291" t="s">
        <v>79</v>
      </c>
      <c r="I9" s="291" t="s">
        <v>202</v>
      </c>
    </row>
    <row r="10" spans="2:9">
      <c r="B10" s="291"/>
      <c r="C10" s="292">
        <v>7</v>
      </c>
      <c r="D10" s="291" t="s">
        <v>80</v>
      </c>
      <c r="E10" s="291" t="s">
        <v>203</v>
      </c>
      <c r="F10" s="291"/>
      <c r="G10" s="292">
        <v>41</v>
      </c>
      <c r="H10" s="291" t="s">
        <v>81</v>
      </c>
      <c r="I10" s="291" t="s">
        <v>204</v>
      </c>
    </row>
    <row r="11" spans="2:9">
      <c r="B11" s="291"/>
      <c r="C11" s="292">
        <v>8</v>
      </c>
      <c r="D11" s="291" t="s">
        <v>205</v>
      </c>
      <c r="E11" s="291" t="s">
        <v>206</v>
      </c>
      <c r="F11" s="291"/>
      <c r="G11" s="292">
        <v>42</v>
      </c>
      <c r="H11" s="291" t="s">
        <v>82</v>
      </c>
      <c r="I11" s="291" t="s">
        <v>207</v>
      </c>
    </row>
    <row r="12" spans="2:9">
      <c r="B12" s="291"/>
      <c r="C12" s="292">
        <v>9</v>
      </c>
      <c r="D12" s="291" t="s">
        <v>4</v>
      </c>
      <c r="E12" s="291" t="s">
        <v>5</v>
      </c>
      <c r="F12" s="291"/>
      <c r="G12" s="292">
        <v>43</v>
      </c>
      <c r="H12" s="291" t="s">
        <v>83</v>
      </c>
      <c r="I12" s="291" t="s">
        <v>208</v>
      </c>
    </row>
    <row r="13" spans="2:9">
      <c r="B13" s="291"/>
      <c r="C13" s="292">
        <v>10</v>
      </c>
      <c r="D13" s="291" t="s">
        <v>84</v>
      </c>
      <c r="E13" s="291" t="s">
        <v>209</v>
      </c>
      <c r="F13" s="291"/>
      <c r="G13" s="292">
        <v>44</v>
      </c>
      <c r="H13" s="291" t="s">
        <v>85</v>
      </c>
      <c r="I13" s="291" t="s">
        <v>210</v>
      </c>
    </row>
    <row r="14" spans="2:9">
      <c r="B14" s="291" t="s">
        <v>86</v>
      </c>
      <c r="C14" s="292">
        <v>11</v>
      </c>
      <c r="D14" s="291" t="s">
        <v>87</v>
      </c>
      <c r="E14" s="291" t="s">
        <v>211</v>
      </c>
      <c r="F14" s="291" t="s">
        <v>88</v>
      </c>
      <c r="G14" s="292">
        <v>45</v>
      </c>
      <c r="H14" s="291" t="s">
        <v>89</v>
      </c>
      <c r="I14" s="291" t="s">
        <v>212</v>
      </c>
    </row>
    <row r="15" spans="2:9">
      <c r="B15" s="291"/>
      <c r="C15" s="292">
        <v>12</v>
      </c>
      <c r="D15" s="291" t="s">
        <v>90</v>
      </c>
      <c r="E15" s="291" t="s">
        <v>213</v>
      </c>
      <c r="F15" s="291"/>
      <c r="G15" s="292">
        <v>46</v>
      </c>
      <c r="H15" s="291" t="s">
        <v>91</v>
      </c>
      <c r="I15" s="291" t="s">
        <v>214</v>
      </c>
    </row>
    <row r="16" spans="2:9">
      <c r="B16" s="291"/>
      <c r="C16" s="292">
        <v>13</v>
      </c>
      <c r="D16" s="291" t="s">
        <v>6</v>
      </c>
      <c r="E16" s="291" t="s">
        <v>7</v>
      </c>
      <c r="F16" s="291"/>
      <c r="G16" s="292">
        <v>47</v>
      </c>
      <c r="H16" s="291" t="s">
        <v>92</v>
      </c>
      <c r="I16" s="291" t="s">
        <v>215</v>
      </c>
    </row>
    <row r="17" spans="2:9">
      <c r="B17" s="291"/>
      <c r="C17" s="292">
        <v>14</v>
      </c>
      <c r="D17" s="291" t="s">
        <v>93</v>
      </c>
      <c r="E17" s="291" t="s">
        <v>216</v>
      </c>
      <c r="F17" s="291"/>
      <c r="G17" s="292">
        <v>48</v>
      </c>
      <c r="H17" s="291" t="s">
        <v>94</v>
      </c>
      <c r="I17" s="291" t="s">
        <v>217</v>
      </c>
    </row>
    <row r="18" spans="2:9">
      <c r="B18" s="291"/>
      <c r="C18" s="292">
        <v>15</v>
      </c>
      <c r="D18" s="291" t="s">
        <v>95</v>
      </c>
      <c r="E18" s="291" t="s">
        <v>218</v>
      </c>
      <c r="F18" s="291" t="s">
        <v>8</v>
      </c>
      <c r="G18" s="292">
        <v>49</v>
      </c>
      <c r="H18" s="291" t="s">
        <v>96</v>
      </c>
      <c r="I18" s="291" t="s">
        <v>219</v>
      </c>
    </row>
    <row r="19" spans="2:9">
      <c r="B19" s="291"/>
      <c r="C19" s="292">
        <v>16</v>
      </c>
      <c r="D19" s="291" t="s">
        <v>97</v>
      </c>
      <c r="E19" s="291" t="s">
        <v>220</v>
      </c>
      <c r="F19" s="291"/>
      <c r="G19" s="292">
        <v>50</v>
      </c>
      <c r="H19" s="291" t="s">
        <v>98</v>
      </c>
      <c r="I19" s="291" t="s">
        <v>221</v>
      </c>
    </row>
    <row r="20" spans="2:9">
      <c r="B20" s="291"/>
      <c r="C20" s="292">
        <v>17</v>
      </c>
      <c r="D20" s="291" t="s">
        <v>99</v>
      </c>
      <c r="E20" s="291" t="s">
        <v>222</v>
      </c>
      <c r="F20" s="291"/>
      <c r="G20" s="292">
        <v>51</v>
      </c>
      <c r="H20" s="291" t="s">
        <v>223</v>
      </c>
      <c r="I20" s="291" t="s">
        <v>224</v>
      </c>
    </row>
    <row r="21" spans="2:9">
      <c r="B21" s="291"/>
      <c r="C21" s="292">
        <v>18</v>
      </c>
      <c r="D21" s="291" t="s">
        <v>126</v>
      </c>
      <c r="E21" s="291" t="s">
        <v>225</v>
      </c>
      <c r="F21" s="291"/>
      <c r="G21" s="292">
        <v>52</v>
      </c>
      <c r="H21" s="291" t="s">
        <v>100</v>
      </c>
      <c r="I21" s="291" t="s">
        <v>226</v>
      </c>
    </row>
    <row r="22" spans="2:9">
      <c r="B22" s="291"/>
      <c r="C22" s="292">
        <v>19</v>
      </c>
      <c r="D22" s="291" t="s">
        <v>227</v>
      </c>
      <c r="E22" s="291" t="s">
        <v>228</v>
      </c>
      <c r="F22" s="291"/>
      <c r="G22" s="292">
        <v>53</v>
      </c>
      <c r="H22" s="291" t="s">
        <v>101</v>
      </c>
      <c r="I22" s="291" t="s">
        <v>229</v>
      </c>
    </row>
    <row r="23" spans="2:9">
      <c r="B23" s="291" t="s">
        <v>10</v>
      </c>
      <c r="C23" s="292">
        <v>20</v>
      </c>
      <c r="D23" s="291" t="s">
        <v>230</v>
      </c>
      <c r="E23" s="291" t="s">
        <v>231</v>
      </c>
      <c r="F23" s="291" t="s">
        <v>9</v>
      </c>
      <c r="G23" s="292">
        <v>54</v>
      </c>
      <c r="H23" s="291" t="s">
        <v>102</v>
      </c>
      <c r="I23" s="291" t="s">
        <v>232</v>
      </c>
    </row>
    <row r="24" spans="2:9">
      <c r="B24" s="291"/>
      <c r="C24" s="292">
        <v>21</v>
      </c>
      <c r="D24" s="291" t="s">
        <v>517</v>
      </c>
      <c r="E24" s="291" t="s">
        <v>518</v>
      </c>
      <c r="F24" s="291"/>
      <c r="G24" s="292">
        <v>55</v>
      </c>
      <c r="H24" s="291" t="s">
        <v>104</v>
      </c>
      <c r="I24" s="291" t="s">
        <v>234</v>
      </c>
    </row>
    <row r="25" spans="2:9">
      <c r="B25" s="291"/>
      <c r="C25" s="292">
        <v>22</v>
      </c>
      <c r="D25" s="291" t="s">
        <v>519</v>
      </c>
      <c r="E25" s="291" t="s">
        <v>235</v>
      </c>
      <c r="F25" s="291"/>
      <c r="G25" s="292">
        <v>56</v>
      </c>
      <c r="H25" s="291" t="s">
        <v>106</v>
      </c>
      <c r="I25" s="291" t="s">
        <v>236</v>
      </c>
    </row>
    <row r="26" spans="2:9">
      <c r="B26" s="291"/>
      <c r="C26" s="292">
        <v>23</v>
      </c>
      <c r="D26" s="291" t="s">
        <v>107</v>
      </c>
      <c r="E26" s="291" t="s">
        <v>237</v>
      </c>
      <c r="F26" s="291"/>
      <c r="G26" s="292">
        <v>57</v>
      </c>
      <c r="H26" s="291" t="s">
        <v>108</v>
      </c>
      <c r="I26" s="291" t="s">
        <v>238</v>
      </c>
    </row>
    <row r="27" spans="2:9">
      <c r="B27" s="291"/>
      <c r="C27" s="292">
        <v>24</v>
      </c>
      <c r="D27" s="291" t="s">
        <v>109</v>
      </c>
      <c r="E27" s="291" t="s">
        <v>239</v>
      </c>
      <c r="F27" s="291"/>
      <c r="G27" s="292">
        <v>58</v>
      </c>
      <c r="H27" s="291" t="s">
        <v>110</v>
      </c>
      <c r="I27" s="291" t="s">
        <v>240</v>
      </c>
    </row>
    <row r="28" spans="2:9">
      <c r="B28" s="291" t="s">
        <v>11</v>
      </c>
      <c r="C28" s="292">
        <v>25</v>
      </c>
      <c r="D28" s="291" t="s">
        <v>111</v>
      </c>
      <c r="E28" s="291" t="s">
        <v>241</v>
      </c>
      <c r="F28" s="291"/>
      <c r="G28" s="292">
        <v>59</v>
      </c>
      <c r="H28" s="291" t="s">
        <v>112</v>
      </c>
      <c r="I28" s="291" t="s">
        <v>242</v>
      </c>
    </row>
    <row r="29" spans="2:9">
      <c r="B29" s="291"/>
      <c r="C29" s="292">
        <v>26</v>
      </c>
      <c r="D29" s="291" t="s">
        <v>113</v>
      </c>
      <c r="E29" s="291" t="s">
        <v>243</v>
      </c>
      <c r="F29" s="291"/>
      <c r="G29" s="292">
        <v>60</v>
      </c>
      <c r="H29" s="291" t="s">
        <v>114</v>
      </c>
      <c r="I29" s="291" t="s">
        <v>244</v>
      </c>
    </row>
    <row r="30" spans="2:9">
      <c r="B30" s="291"/>
      <c r="C30" s="292">
        <v>27</v>
      </c>
      <c r="D30" s="291" t="s">
        <v>115</v>
      </c>
      <c r="E30" s="291" t="s">
        <v>245</v>
      </c>
      <c r="F30" s="291"/>
      <c r="G30" s="292">
        <v>61</v>
      </c>
      <c r="H30" s="291" t="s">
        <v>116</v>
      </c>
      <c r="I30" s="291" t="s">
        <v>12</v>
      </c>
    </row>
    <row r="31" spans="2:9">
      <c r="B31" s="291"/>
      <c r="C31" s="292">
        <v>28</v>
      </c>
      <c r="D31" s="291" t="s">
        <v>117</v>
      </c>
      <c r="E31" s="291" t="s">
        <v>246</v>
      </c>
      <c r="F31" s="291" t="s">
        <v>452</v>
      </c>
      <c r="G31" s="292"/>
      <c r="H31" s="291"/>
      <c r="I31" s="291"/>
    </row>
    <row r="32" spans="2:9">
      <c r="B32" s="291"/>
      <c r="C32" s="292">
        <v>29</v>
      </c>
      <c r="D32" s="291" t="s">
        <v>120</v>
      </c>
      <c r="E32" s="291" t="s">
        <v>247</v>
      </c>
      <c r="F32" s="291" t="s">
        <v>520</v>
      </c>
      <c r="G32" s="292"/>
      <c r="H32" s="291"/>
      <c r="I32" s="291"/>
    </row>
    <row r="33" spans="2:9">
      <c r="B33" s="291" t="s">
        <v>13</v>
      </c>
      <c r="C33" s="292">
        <v>30</v>
      </c>
      <c r="D33" s="291" t="s">
        <v>121</v>
      </c>
      <c r="E33" s="291" t="s">
        <v>248</v>
      </c>
      <c r="F33" s="291" t="s">
        <v>521</v>
      </c>
      <c r="G33" s="292"/>
      <c r="H33" s="291"/>
      <c r="I33" s="291"/>
    </row>
    <row r="34" spans="2:9">
      <c r="B34" s="291"/>
      <c r="C34" s="292">
        <v>31</v>
      </c>
      <c r="D34" s="291" t="s">
        <v>122</v>
      </c>
      <c r="E34" s="291" t="s">
        <v>249</v>
      </c>
      <c r="F34" s="291" t="s">
        <v>454</v>
      </c>
      <c r="G34" s="292"/>
      <c r="H34" s="291"/>
      <c r="I34" s="291"/>
    </row>
    <row r="35" spans="2:9">
      <c r="B35" s="291"/>
      <c r="C35" s="292">
        <v>32</v>
      </c>
      <c r="D35" s="291" t="s">
        <v>123</v>
      </c>
      <c r="E35" s="291" t="s">
        <v>250</v>
      </c>
      <c r="F35" s="291"/>
      <c r="G35" s="292"/>
      <c r="H35" s="291"/>
      <c r="I35" s="291"/>
    </row>
    <row r="36" spans="2:9">
      <c r="B36" s="291"/>
      <c r="C36" s="292">
        <v>33</v>
      </c>
      <c r="D36" s="291" t="s">
        <v>124</v>
      </c>
      <c r="E36" s="291" t="s">
        <v>251</v>
      </c>
      <c r="F36" s="291"/>
      <c r="G36" s="292"/>
      <c r="H36" s="291"/>
      <c r="I36" s="291"/>
    </row>
    <row r="37" spans="2:9">
      <c r="B37" s="291"/>
      <c r="C37" s="292">
        <v>34</v>
      </c>
      <c r="D37" s="291" t="s">
        <v>125</v>
      </c>
      <c r="E37" s="291" t="s">
        <v>252</v>
      </c>
      <c r="F37" s="291"/>
      <c r="G37" s="292"/>
      <c r="H37" s="291"/>
      <c r="I37" s="291"/>
    </row>
  </sheetData>
  <mergeCells count="1">
    <mergeCell ref="B1:I1"/>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31E-7295-46FC-B7FF-3AC5C309F6CF}">
  <sheetPr codeName="工作表19"/>
  <dimension ref="A1:I60"/>
  <sheetViews>
    <sheetView topLeftCell="A50" workbookViewId="0">
      <selection activeCell="H60" sqref="H60"/>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180</v>
      </c>
      <c r="B1" s="22"/>
      <c r="C1" s="22"/>
      <c r="D1" s="22"/>
      <c r="E1" s="22"/>
      <c r="F1" s="22"/>
    </row>
    <row r="2" spans="1:6" ht="17.5" thickBot="1">
      <c r="A2" s="93"/>
      <c r="B2" s="93" t="s">
        <v>181</v>
      </c>
      <c r="C2" s="93"/>
      <c r="D2" s="93"/>
      <c r="E2" s="93"/>
      <c r="F2" s="2" t="s">
        <v>182</v>
      </c>
    </row>
    <row r="3" spans="1:6" ht="15.75" customHeight="1">
      <c r="A3" s="611" t="s">
        <v>17</v>
      </c>
      <c r="B3" s="613" t="s">
        <v>15</v>
      </c>
      <c r="C3" s="615" t="s">
        <v>18</v>
      </c>
      <c r="D3" s="616"/>
      <c r="E3" s="616"/>
      <c r="F3" s="617"/>
    </row>
    <row r="4" spans="1:6" ht="57" customHeight="1">
      <c r="A4" s="612"/>
      <c r="B4" s="614"/>
      <c r="C4" s="3" t="s">
        <v>183</v>
      </c>
      <c r="D4" s="4" t="s">
        <v>184</v>
      </c>
      <c r="E4" s="4" t="s">
        <v>19</v>
      </c>
      <c r="F4" s="232" t="s">
        <v>20</v>
      </c>
    </row>
    <row r="5" spans="1:6">
      <c r="A5" s="28">
        <v>1</v>
      </c>
      <c r="B5" s="228"/>
      <c r="C5" s="13"/>
      <c r="D5" s="13"/>
      <c r="E5" s="6"/>
      <c r="F5" s="235"/>
    </row>
    <row r="6" spans="1:6">
      <c r="A6" s="28">
        <f t="shared" ref="A6:A54" si="0">+A5+1</f>
        <v>2</v>
      </c>
      <c r="B6" s="228"/>
      <c r="C6" s="13"/>
      <c r="D6" s="13"/>
      <c r="E6" s="6"/>
      <c r="F6" s="235"/>
    </row>
    <row r="7" spans="1:6">
      <c r="A7" s="28">
        <f t="shared" si="0"/>
        <v>3</v>
      </c>
      <c r="B7" s="228"/>
      <c r="C7" s="13"/>
      <c r="D7" s="13"/>
      <c r="E7" s="6"/>
      <c r="F7" s="235"/>
    </row>
    <row r="8" spans="1:6">
      <c r="A8" s="236">
        <f t="shared" si="0"/>
        <v>4</v>
      </c>
      <c r="B8" s="233"/>
      <c r="C8" s="24"/>
      <c r="D8" s="237"/>
      <c r="E8" s="24"/>
      <c r="F8" s="234"/>
    </row>
    <row r="9" spans="1:6">
      <c r="A9" s="28">
        <f t="shared" si="0"/>
        <v>5</v>
      </c>
      <c r="B9" s="228"/>
      <c r="C9" s="6"/>
      <c r="D9" s="220"/>
      <c r="E9" s="6"/>
      <c r="F9" s="235"/>
    </row>
    <row r="10" spans="1:6">
      <c r="A10" s="28">
        <f t="shared" si="0"/>
        <v>6</v>
      </c>
      <c r="B10" s="228">
        <v>33300</v>
      </c>
      <c r="C10" s="6">
        <f t="shared" ref="C10:C54" si="1">+ROUND(B10*0.0517,0)</f>
        <v>1722</v>
      </c>
      <c r="D10" s="220">
        <f t="shared" ref="D10" si="2">+C10*2</f>
        <v>3444</v>
      </c>
      <c r="E10" s="6">
        <f t="shared" ref="E10" si="3">+C10*3</f>
        <v>5166</v>
      </c>
      <c r="F10" s="238">
        <f t="shared" ref="F10" si="4">+C10*4</f>
        <v>6888</v>
      </c>
    </row>
    <row r="11" spans="1:6">
      <c r="A11" s="5">
        <f t="shared" si="0"/>
        <v>7</v>
      </c>
      <c r="B11" s="228">
        <v>34800</v>
      </c>
      <c r="C11" s="6">
        <f t="shared" si="1"/>
        <v>1799</v>
      </c>
      <c r="D11" s="7">
        <f>+C11*2</f>
        <v>3598</v>
      </c>
      <c r="E11" s="6">
        <f>+C11*3</f>
        <v>5397</v>
      </c>
      <c r="F11" s="238">
        <f>+C11*4</f>
        <v>7196</v>
      </c>
    </row>
    <row r="12" spans="1:6">
      <c r="A12" s="8">
        <f t="shared" si="0"/>
        <v>8</v>
      </c>
      <c r="B12" s="223">
        <v>36300</v>
      </c>
      <c r="C12" s="6">
        <f t="shared" si="1"/>
        <v>1877</v>
      </c>
      <c r="D12" s="11">
        <f t="shared" ref="D12:D54" si="5">+C12*2</f>
        <v>3754</v>
      </c>
      <c r="E12" s="11">
        <f t="shared" ref="E12:E54" si="6">+C12*3</f>
        <v>5631</v>
      </c>
      <c r="F12" s="239">
        <f t="shared" ref="F12:F54" si="7">+C12*4</f>
        <v>7508</v>
      </c>
    </row>
    <row r="13" spans="1:6">
      <c r="A13" s="12">
        <f t="shared" si="0"/>
        <v>9</v>
      </c>
      <c r="B13" s="233">
        <v>38200</v>
      </c>
      <c r="C13" s="24">
        <f t="shared" si="1"/>
        <v>1975</v>
      </c>
      <c r="D13" s="25">
        <f t="shared" si="5"/>
        <v>3950</v>
      </c>
      <c r="E13" s="25">
        <f t="shared" si="6"/>
        <v>5925</v>
      </c>
      <c r="F13" s="240">
        <f t="shared" si="7"/>
        <v>7900</v>
      </c>
    </row>
    <row r="14" spans="1:6">
      <c r="A14" s="5">
        <f t="shared" si="0"/>
        <v>10</v>
      </c>
      <c r="B14" s="228">
        <v>40100</v>
      </c>
      <c r="C14" s="6">
        <f t="shared" si="1"/>
        <v>2073</v>
      </c>
      <c r="D14" s="7">
        <f t="shared" si="5"/>
        <v>4146</v>
      </c>
      <c r="E14" s="7">
        <f t="shared" si="6"/>
        <v>6219</v>
      </c>
      <c r="F14" s="238">
        <f t="shared" si="7"/>
        <v>8292</v>
      </c>
    </row>
    <row r="15" spans="1:6">
      <c r="A15" s="5">
        <f t="shared" si="0"/>
        <v>11</v>
      </c>
      <c r="B15" s="228">
        <v>42000</v>
      </c>
      <c r="C15" s="6">
        <f t="shared" si="1"/>
        <v>2171</v>
      </c>
      <c r="D15" s="7">
        <f t="shared" si="5"/>
        <v>4342</v>
      </c>
      <c r="E15" s="7">
        <f t="shared" si="6"/>
        <v>6513</v>
      </c>
      <c r="F15" s="238">
        <f t="shared" si="7"/>
        <v>8684</v>
      </c>
    </row>
    <row r="16" spans="1:6">
      <c r="A16" s="5">
        <f t="shared" si="0"/>
        <v>12</v>
      </c>
      <c r="B16" s="228">
        <v>43900</v>
      </c>
      <c r="C16" s="6">
        <f t="shared" si="1"/>
        <v>2270</v>
      </c>
      <c r="D16" s="7">
        <f t="shared" si="5"/>
        <v>4540</v>
      </c>
      <c r="E16" s="7">
        <f t="shared" si="6"/>
        <v>6810</v>
      </c>
      <c r="F16" s="238">
        <f t="shared" si="7"/>
        <v>9080</v>
      </c>
    </row>
    <row r="17" spans="1:6">
      <c r="A17" s="8">
        <f t="shared" si="0"/>
        <v>13</v>
      </c>
      <c r="B17" s="223">
        <v>45800</v>
      </c>
      <c r="C17" s="10">
        <f t="shared" si="1"/>
        <v>2368</v>
      </c>
      <c r="D17" s="11">
        <f t="shared" si="5"/>
        <v>4736</v>
      </c>
      <c r="E17" s="11">
        <f t="shared" si="6"/>
        <v>7104</v>
      </c>
      <c r="F17" s="239">
        <f t="shared" si="7"/>
        <v>9472</v>
      </c>
    </row>
    <row r="18" spans="1:6">
      <c r="A18" s="12">
        <f t="shared" si="0"/>
        <v>14</v>
      </c>
      <c r="B18" s="233">
        <v>48200</v>
      </c>
      <c r="C18" s="6">
        <f t="shared" si="1"/>
        <v>2492</v>
      </c>
      <c r="D18" s="25">
        <f t="shared" si="5"/>
        <v>4984</v>
      </c>
      <c r="E18" s="25">
        <f t="shared" si="6"/>
        <v>7476</v>
      </c>
      <c r="F18" s="240">
        <f t="shared" si="7"/>
        <v>9968</v>
      </c>
    </row>
    <row r="19" spans="1:6">
      <c r="A19" s="5">
        <f t="shared" si="0"/>
        <v>15</v>
      </c>
      <c r="B19" s="228">
        <v>50600</v>
      </c>
      <c r="C19" s="6">
        <f t="shared" si="1"/>
        <v>2616</v>
      </c>
      <c r="D19" s="7">
        <f t="shared" si="5"/>
        <v>5232</v>
      </c>
      <c r="E19" s="7">
        <f t="shared" si="6"/>
        <v>7848</v>
      </c>
      <c r="F19" s="238">
        <f t="shared" si="7"/>
        <v>10464</v>
      </c>
    </row>
    <row r="20" spans="1:6">
      <c r="A20" s="5">
        <f t="shared" si="0"/>
        <v>16</v>
      </c>
      <c r="B20" s="228">
        <v>53000</v>
      </c>
      <c r="C20" s="6">
        <f t="shared" si="1"/>
        <v>2740</v>
      </c>
      <c r="D20" s="7">
        <f t="shared" si="5"/>
        <v>5480</v>
      </c>
      <c r="E20" s="7">
        <f t="shared" si="6"/>
        <v>8220</v>
      </c>
      <c r="F20" s="238">
        <f t="shared" si="7"/>
        <v>10960</v>
      </c>
    </row>
    <row r="21" spans="1:6">
      <c r="A21" s="5">
        <f t="shared" si="0"/>
        <v>17</v>
      </c>
      <c r="B21" s="228">
        <v>55400</v>
      </c>
      <c r="C21" s="6">
        <f t="shared" si="1"/>
        <v>2864</v>
      </c>
      <c r="D21" s="7">
        <f t="shared" si="5"/>
        <v>5728</v>
      </c>
      <c r="E21" s="7">
        <f t="shared" si="6"/>
        <v>8592</v>
      </c>
      <c r="F21" s="238">
        <f t="shared" si="7"/>
        <v>11456</v>
      </c>
    </row>
    <row r="22" spans="1:6">
      <c r="A22" s="8">
        <f t="shared" si="0"/>
        <v>18</v>
      </c>
      <c r="B22" s="223">
        <v>57800</v>
      </c>
      <c r="C22" s="6">
        <f t="shared" si="1"/>
        <v>2988</v>
      </c>
      <c r="D22" s="11">
        <f t="shared" si="5"/>
        <v>5976</v>
      </c>
      <c r="E22" s="11">
        <f t="shared" si="6"/>
        <v>8964</v>
      </c>
      <c r="F22" s="239">
        <f t="shared" si="7"/>
        <v>11952</v>
      </c>
    </row>
    <row r="23" spans="1:6">
      <c r="A23" s="12">
        <f t="shared" si="0"/>
        <v>19</v>
      </c>
      <c r="B23" s="233">
        <v>60800</v>
      </c>
      <c r="C23" s="24">
        <f t="shared" si="1"/>
        <v>3143</v>
      </c>
      <c r="D23" s="25">
        <f t="shared" si="5"/>
        <v>6286</v>
      </c>
      <c r="E23" s="24">
        <f t="shared" si="6"/>
        <v>9429</v>
      </c>
      <c r="F23" s="240">
        <f t="shared" si="7"/>
        <v>12572</v>
      </c>
    </row>
    <row r="24" spans="1:6">
      <c r="A24" s="5">
        <f t="shared" si="0"/>
        <v>20</v>
      </c>
      <c r="B24" s="228">
        <v>63800</v>
      </c>
      <c r="C24" s="6">
        <f t="shared" si="1"/>
        <v>3298</v>
      </c>
      <c r="D24" s="7">
        <f t="shared" si="5"/>
        <v>6596</v>
      </c>
      <c r="E24" s="6">
        <f t="shared" si="6"/>
        <v>9894</v>
      </c>
      <c r="F24" s="238">
        <f t="shared" si="7"/>
        <v>13192</v>
      </c>
    </row>
    <row r="25" spans="1:6">
      <c r="A25" s="5">
        <f t="shared" si="0"/>
        <v>21</v>
      </c>
      <c r="B25" s="228">
        <v>66800</v>
      </c>
      <c r="C25" s="6">
        <f t="shared" si="1"/>
        <v>3454</v>
      </c>
      <c r="D25" s="7">
        <f t="shared" si="5"/>
        <v>6908</v>
      </c>
      <c r="E25" s="6">
        <f t="shared" si="6"/>
        <v>10362</v>
      </c>
      <c r="F25" s="238">
        <f t="shared" si="7"/>
        <v>13816</v>
      </c>
    </row>
    <row r="26" spans="1:6">
      <c r="A26" s="5">
        <f t="shared" si="0"/>
        <v>22</v>
      </c>
      <c r="B26" s="228">
        <v>69800</v>
      </c>
      <c r="C26" s="6">
        <f t="shared" si="1"/>
        <v>3609</v>
      </c>
      <c r="D26" s="7">
        <f t="shared" si="5"/>
        <v>7218</v>
      </c>
      <c r="E26" s="6">
        <f t="shared" si="6"/>
        <v>10827</v>
      </c>
      <c r="F26" s="238">
        <f t="shared" si="7"/>
        <v>14436</v>
      </c>
    </row>
    <row r="27" spans="1:6">
      <c r="A27" s="8">
        <f t="shared" si="0"/>
        <v>23</v>
      </c>
      <c r="B27" s="228">
        <v>72800</v>
      </c>
      <c r="C27" s="10">
        <f t="shared" si="1"/>
        <v>3764</v>
      </c>
      <c r="D27" s="7">
        <f t="shared" si="5"/>
        <v>7528</v>
      </c>
      <c r="E27" s="6">
        <f t="shared" si="6"/>
        <v>11292</v>
      </c>
      <c r="F27" s="238">
        <f t="shared" si="7"/>
        <v>15056</v>
      </c>
    </row>
    <row r="28" spans="1:6">
      <c r="A28" s="5">
        <f t="shared" si="0"/>
        <v>24</v>
      </c>
      <c r="B28" s="233">
        <v>76500</v>
      </c>
      <c r="C28" s="6">
        <f t="shared" si="1"/>
        <v>3955</v>
      </c>
      <c r="D28" s="25">
        <f t="shared" si="5"/>
        <v>7910</v>
      </c>
      <c r="E28" s="24">
        <f t="shared" si="6"/>
        <v>11865</v>
      </c>
      <c r="F28" s="240">
        <f t="shared" si="7"/>
        <v>15820</v>
      </c>
    </row>
    <row r="29" spans="1:6">
      <c r="A29" s="5">
        <f t="shared" si="0"/>
        <v>25</v>
      </c>
      <c r="B29" s="228">
        <v>80200</v>
      </c>
      <c r="C29" s="6">
        <f t="shared" si="1"/>
        <v>4146</v>
      </c>
      <c r="D29" s="7">
        <f t="shared" si="5"/>
        <v>8292</v>
      </c>
      <c r="E29" s="6">
        <f t="shared" si="6"/>
        <v>12438</v>
      </c>
      <c r="F29" s="238">
        <f t="shared" si="7"/>
        <v>16584</v>
      </c>
    </row>
    <row r="30" spans="1:6">
      <c r="A30" s="5">
        <f t="shared" si="0"/>
        <v>26</v>
      </c>
      <c r="B30" s="228">
        <v>83900</v>
      </c>
      <c r="C30" s="6">
        <f t="shared" si="1"/>
        <v>4338</v>
      </c>
      <c r="D30" s="7">
        <f t="shared" si="5"/>
        <v>8676</v>
      </c>
      <c r="E30" s="6">
        <f t="shared" si="6"/>
        <v>13014</v>
      </c>
      <c r="F30" s="238">
        <f t="shared" si="7"/>
        <v>17352</v>
      </c>
    </row>
    <row r="31" spans="1:6">
      <c r="A31" s="8">
        <f t="shared" si="0"/>
        <v>27</v>
      </c>
      <c r="B31" s="223">
        <v>87600</v>
      </c>
      <c r="C31" s="6">
        <f t="shared" si="1"/>
        <v>4529</v>
      </c>
      <c r="D31" s="11">
        <f t="shared" si="5"/>
        <v>9058</v>
      </c>
      <c r="E31" s="10">
        <f t="shared" si="6"/>
        <v>13587</v>
      </c>
      <c r="F31" s="239">
        <f t="shared" si="7"/>
        <v>18116</v>
      </c>
    </row>
    <row r="32" spans="1:6">
      <c r="A32" s="5">
        <f t="shared" si="0"/>
        <v>28</v>
      </c>
      <c r="B32" s="233">
        <v>92100</v>
      </c>
      <c r="C32" s="24">
        <f t="shared" si="1"/>
        <v>4762</v>
      </c>
      <c r="D32" s="25">
        <f t="shared" si="5"/>
        <v>9524</v>
      </c>
      <c r="E32" s="24">
        <f t="shared" si="6"/>
        <v>14286</v>
      </c>
      <c r="F32" s="240">
        <f t="shared" si="7"/>
        <v>19048</v>
      </c>
    </row>
    <row r="33" spans="1:6">
      <c r="A33" s="5">
        <f t="shared" si="0"/>
        <v>29</v>
      </c>
      <c r="B33" s="228">
        <v>96600</v>
      </c>
      <c r="C33" s="6">
        <f t="shared" si="1"/>
        <v>4994</v>
      </c>
      <c r="D33" s="7">
        <f t="shared" si="5"/>
        <v>9988</v>
      </c>
      <c r="E33" s="6">
        <f t="shared" si="6"/>
        <v>14982</v>
      </c>
      <c r="F33" s="238">
        <f t="shared" si="7"/>
        <v>19976</v>
      </c>
    </row>
    <row r="34" spans="1:6">
      <c r="A34" s="5">
        <f t="shared" si="0"/>
        <v>30</v>
      </c>
      <c r="B34" s="228">
        <v>101100</v>
      </c>
      <c r="C34" s="6">
        <f t="shared" si="1"/>
        <v>5227</v>
      </c>
      <c r="D34" s="7">
        <f t="shared" si="5"/>
        <v>10454</v>
      </c>
      <c r="E34" s="6">
        <f t="shared" si="6"/>
        <v>15681</v>
      </c>
      <c r="F34" s="238">
        <f t="shared" si="7"/>
        <v>20908</v>
      </c>
    </row>
    <row r="35" spans="1:6">
      <c r="A35" s="5">
        <f t="shared" si="0"/>
        <v>31</v>
      </c>
      <c r="B35" s="228">
        <v>105600</v>
      </c>
      <c r="C35" s="6">
        <f t="shared" si="1"/>
        <v>5460</v>
      </c>
      <c r="D35" s="7">
        <f t="shared" si="5"/>
        <v>10920</v>
      </c>
      <c r="E35" s="6">
        <f t="shared" si="6"/>
        <v>16380</v>
      </c>
      <c r="F35" s="238">
        <f t="shared" si="7"/>
        <v>21840</v>
      </c>
    </row>
    <row r="36" spans="1:6">
      <c r="A36" s="8">
        <f t="shared" si="0"/>
        <v>32</v>
      </c>
      <c r="B36" s="228">
        <v>110100</v>
      </c>
      <c r="C36" s="10">
        <f t="shared" si="1"/>
        <v>5692</v>
      </c>
      <c r="D36" s="11">
        <f t="shared" si="5"/>
        <v>11384</v>
      </c>
      <c r="E36" s="6">
        <f t="shared" si="6"/>
        <v>17076</v>
      </c>
      <c r="F36" s="238">
        <f t="shared" si="7"/>
        <v>22768</v>
      </c>
    </row>
    <row r="37" spans="1:6">
      <c r="A37" s="5">
        <f t="shared" si="0"/>
        <v>33</v>
      </c>
      <c r="B37" s="233">
        <v>115500</v>
      </c>
      <c r="C37" s="24">
        <f t="shared" si="1"/>
        <v>5971</v>
      </c>
      <c r="D37" s="7">
        <f t="shared" si="5"/>
        <v>11942</v>
      </c>
      <c r="E37" s="24">
        <f t="shared" si="6"/>
        <v>17913</v>
      </c>
      <c r="F37" s="240">
        <f t="shared" si="7"/>
        <v>23884</v>
      </c>
    </row>
    <row r="38" spans="1:6">
      <c r="A38" s="5">
        <f t="shared" si="0"/>
        <v>34</v>
      </c>
      <c r="B38" s="228">
        <v>120900</v>
      </c>
      <c r="C38" s="6">
        <f t="shared" si="1"/>
        <v>6251</v>
      </c>
      <c r="D38" s="7">
        <f t="shared" si="5"/>
        <v>12502</v>
      </c>
      <c r="E38" s="6">
        <f t="shared" si="6"/>
        <v>18753</v>
      </c>
      <c r="F38" s="238">
        <f t="shared" si="7"/>
        <v>25004</v>
      </c>
    </row>
    <row r="39" spans="1:6">
      <c r="A39" s="5">
        <f t="shared" si="0"/>
        <v>35</v>
      </c>
      <c r="B39" s="228">
        <v>126300</v>
      </c>
      <c r="C39" s="6">
        <f t="shared" si="1"/>
        <v>6530</v>
      </c>
      <c r="D39" s="7">
        <f t="shared" si="5"/>
        <v>13060</v>
      </c>
      <c r="E39" s="6">
        <f t="shared" si="6"/>
        <v>19590</v>
      </c>
      <c r="F39" s="238">
        <f t="shared" si="7"/>
        <v>26120</v>
      </c>
    </row>
    <row r="40" spans="1:6">
      <c r="A40" s="5">
        <f t="shared" si="0"/>
        <v>36</v>
      </c>
      <c r="B40" s="228">
        <v>131700</v>
      </c>
      <c r="C40" s="6">
        <f t="shared" si="1"/>
        <v>6809</v>
      </c>
      <c r="D40" s="7">
        <f t="shared" si="5"/>
        <v>13618</v>
      </c>
      <c r="E40" s="6">
        <f t="shared" si="6"/>
        <v>20427</v>
      </c>
      <c r="F40" s="238">
        <f t="shared" si="7"/>
        <v>27236</v>
      </c>
    </row>
    <row r="41" spans="1:6">
      <c r="A41" s="5">
        <f t="shared" si="0"/>
        <v>37</v>
      </c>
      <c r="B41" s="228">
        <v>137100</v>
      </c>
      <c r="C41" s="6">
        <f t="shared" si="1"/>
        <v>7088</v>
      </c>
      <c r="D41" s="7">
        <f t="shared" si="5"/>
        <v>14176</v>
      </c>
      <c r="E41" s="7">
        <f t="shared" si="6"/>
        <v>21264</v>
      </c>
      <c r="F41" s="238">
        <f t="shared" si="7"/>
        <v>28352</v>
      </c>
    </row>
    <row r="42" spans="1:6">
      <c r="A42" s="5">
        <f t="shared" si="0"/>
        <v>38</v>
      </c>
      <c r="B42" s="228">
        <v>142500</v>
      </c>
      <c r="C42" s="6">
        <f t="shared" si="1"/>
        <v>7367</v>
      </c>
      <c r="D42" s="7">
        <f t="shared" si="5"/>
        <v>14734</v>
      </c>
      <c r="E42" s="7">
        <f t="shared" si="6"/>
        <v>22101</v>
      </c>
      <c r="F42" s="238">
        <f t="shared" si="7"/>
        <v>29468</v>
      </c>
    </row>
    <row r="43" spans="1:6">
      <c r="A43" s="5">
        <f t="shared" si="0"/>
        <v>39</v>
      </c>
      <c r="B43" s="228">
        <v>147900</v>
      </c>
      <c r="C43" s="6">
        <f t="shared" si="1"/>
        <v>7646</v>
      </c>
      <c r="D43" s="7">
        <f t="shared" si="5"/>
        <v>15292</v>
      </c>
      <c r="E43" s="7">
        <f t="shared" si="6"/>
        <v>22938</v>
      </c>
      <c r="F43" s="238">
        <f t="shared" si="7"/>
        <v>30584</v>
      </c>
    </row>
    <row r="44" spans="1:6">
      <c r="A44" s="8">
        <f>+A43+1</f>
        <v>40</v>
      </c>
      <c r="B44" s="223">
        <v>150000</v>
      </c>
      <c r="C44" s="10">
        <f t="shared" si="1"/>
        <v>7755</v>
      </c>
      <c r="D44" s="11">
        <f t="shared" si="5"/>
        <v>15510</v>
      </c>
      <c r="E44" s="11">
        <f t="shared" si="6"/>
        <v>23265</v>
      </c>
      <c r="F44" s="239">
        <f t="shared" si="7"/>
        <v>31020</v>
      </c>
    </row>
    <row r="45" spans="1:6">
      <c r="A45" s="12">
        <f t="shared" si="0"/>
        <v>41</v>
      </c>
      <c r="B45" s="233">
        <v>156400</v>
      </c>
      <c r="C45" s="6">
        <f t="shared" si="1"/>
        <v>8086</v>
      </c>
      <c r="D45" s="25">
        <f t="shared" si="5"/>
        <v>16172</v>
      </c>
      <c r="E45" s="25">
        <f t="shared" si="6"/>
        <v>24258</v>
      </c>
      <c r="F45" s="240">
        <f t="shared" si="7"/>
        <v>32344</v>
      </c>
    </row>
    <row r="46" spans="1:6">
      <c r="A46" s="5">
        <f t="shared" si="0"/>
        <v>42</v>
      </c>
      <c r="B46" s="228">
        <v>162800</v>
      </c>
      <c r="C46" s="6">
        <f t="shared" si="1"/>
        <v>8417</v>
      </c>
      <c r="D46" s="7">
        <f t="shared" si="5"/>
        <v>16834</v>
      </c>
      <c r="E46" s="7">
        <f t="shared" si="6"/>
        <v>25251</v>
      </c>
      <c r="F46" s="238">
        <f t="shared" si="7"/>
        <v>33668</v>
      </c>
    </row>
    <row r="47" spans="1:6">
      <c r="A47" s="5">
        <f t="shared" si="0"/>
        <v>43</v>
      </c>
      <c r="B47" s="228">
        <v>169200</v>
      </c>
      <c r="C47" s="6">
        <f t="shared" si="1"/>
        <v>8748</v>
      </c>
      <c r="D47" s="7">
        <f t="shared" si="5"/>
        <v>17496</v>
      </c>
      <c r="E47" s="7">
        <f t="shared" si="6"/>
        <v>26244</v>
      </c>
      <c r="F47" s="238">
        <f t="shared" si="7"/>
        <v>34992</v>
      </c>
    </row>
    <row r="48" spans="1:6">
      <c r="A48" s="5">
        <f>+A47+1</f>
        <v>44</v>
      </c>
      <c r="B48" s="228">
        <v>175600</v>
      </c>
      <c r="C48" s="6">
        <f t="shared" si="1"/>
        <v>9079</v>
      </c>
      <c r="D48" s="7">
        <f t="shared" si="5"/>
        <v>18158</v>
      </c>
      <c r="E48" s="7">
        <f t="shared" si="6"/>
        <v>27237</v>
      </c>
      <c r="F48" s="238">
        <f t="shared" si="7"/>
        <v>36316</v>
      </c>
    </row>
    <row r="49" spans="1:9">
      <c r="A49" s="8">
        <f t="shared" si="0"/>
        <v>45</v>
      </c>
      <c r="B49" s="228">
        <v>182000</v>
      </c>
      <c r="C49" s="6">
        <f t="shared" si="1"/>
        <v>9409</v>
      </c>
      <c r="D49" s="7">
        <f t="shared" si="5"/>
        <v>18818</v>
      </c>
      <c r="E49" s="7">
        <f t="shared" si="6"/>
        <v>28227</v>
      </c>
      <c r="F49" s="238">
        <f t="shared" si="7"/>
        <v>37636</v>
      </c>
    </row>
    <row r="50" spans="1:9">
      <c r="A50" s="12">
        <f t="shared" si="0"/>
        <v>46</v>
      </c>
      <c r="B50" s="511">
        <v>189500</v>
      </c>
      <c r="C50" s="24">
        <f t="shared" si="1"/>
        <v>9797</v>
      </c>
      <c r="D50" s="24">
        <f t="shared" si="5"/>
        <v>19594</v>
      </c>
      <c r="E50" s="24">
        <f t="shared" si="6"/>
        <v>29391</v>
      </c>
      <c r="F50" s="234">
        <f t="shared" si="7"/>
        <v>39188</v>
      </c>
    </row>
    <row r="51" spans="1:9">
      <c r="A51" s="5">
        <f t="shared" si="0"/>
        <v>47</v>
      </c>
      <c r="B51" s="512">
        <v>197000</v>
      </c>
      <c r="C51" s="6">
        <f t="shared" si="1"/>
        <v>10185</v>
      </c>
      <c r="D51" s="6">
        <f t="shared" si="5"/>
        <v>20370</v>
      </c>
      <c r="E51" s="6">
        <f t="shared" si="6"/>
        <v>30555</v>
      </c>
      <c r="F51" s="235">
        <f t="shared" si="7"/>
        <v>40740</v>
      </c>
    </row>
    <row r="52" spans="1:9">
      <c r="A52" s="5">
        <f t="shared" si="0"/>
        <v>48</v>
      </c>
      <c r="B52" s="512">
        <v>204500</v>
      </c>
      <c r="C52" s="6">
        <f t="shared" si="1"/>
        <v>10573</v>
      </c>
      <c r="D52" s="6">
        <f t="shared" si="5"/>
        <v>21146</v>
      </c>
      <c r="E52" s="6">
        <f t="shared" si="6"/>
        <v>31719</v>
      </c>
      <c r="F52" s="235">
        <f t="shared" si="7"/>
        <v>42292</v>
      </c>
    </row>
    <row r="53" spans="1:9">
      <c r="A53" s="5">
        <f t="shared" si="0"/>
        <v>49</v>
      </c>
      <c r="B53" s="512">
        <v>212000</v>
      </c>
      <c r="C53" s="6">
        <f t="shared" si="1"/>
        <v>10960</v>
      </c>
      <c r="D53" s="6">
        <f t="shared" si="5"/>
        <v>21920</v>
      </c>
      <c r="E53" s="6">
        <f t="shared" si="6"/>
        <v>32880</v>
      </c>
      <c r="F53" s="235">
        <f t="shared" si="7"/>
        <v>43840</v>
      </c>
    </row>
    <row r="54" spans="1:9" ht="17.5" thickBot="1">
      <c r="A54" s="15">
        <f t="shared" si="0"/>
        <v>50</v>
      </c>
      <c r="B54" s="513">
        <v>219500</v>
      </c>
      <c r="C54" s="16">
        <f t="shared" si="1"/>
        <v>11348</v>
      </c>
      <c r="D54" s="16">
        <f t="shared" si="5"/>
        <v>22696</v>
      </c>
      <c r="E54" s="16">
        <f t="shared" si="6"/>
        <v>34044</v>
      </c>
      <c r="F54" s="514">
        <f t="shared" si="7"/>
        <v>45392</v>
      </c>
    </row>
    <row r="55" spans="1:9">
      <c r="A55" s="211" t="s">
        <v>697</v>
      </c>
      <c r="B55" s="242"/>
      <c r="C55" s="242"/>
      <c r="D55" s="242"/>
      <c r="E55" s="242"/>
      <c r="F55" s="33" t="s">
        <v>458</v>
      </c>
    </row>
    <row r="56" spans="1:9" ht="14.25" customHeight="1">
      <c r="A56" s="211"/>
      <c r="B56" s="242"/>
      <c r="C56" s="242"/>
      <c r="D56" s="242"/>
      <c r="E56" s="242"/>
      <c r="F56" s="33"/>
    </row>
    <row r="57" spans="1:9" ht="14.25" customHeight="1">
      <c r="A57" s="243" t="s">
        <v>702</v>
      </c>
      <c r="B57" s="244"/>
      <c r="C57" s="244"/>
      <c r="D57" s="244"/>
      <c r="E57" s="244"/>
      <c r="F57" s="245"/>
      <c r="G57" s="18"/>
      <c r="H57" s="19"/>
      <c r="I57" s="18"/>
    </row>
    <row r="58" spans="1:9" ht="14.25" customHeight="1">
      <c r="A58" s="515" t="s">
        <v>703</v>
      </c>
      <c r="B58" s="244"/>
      <c r="C58" s="244"/>
      <c r="D58" s="244"/>
      <c r="E58" s="244"/>
      <c r="F58" s="245"/>
      <c r="G58" s="18"/>
      <c r="H58" s="19"/>
      <c r="I58" s="18"/>
    </row>
    <row r="59" spans="1:9" ht="14.25" customHeight="1">
      <c r="A59" s="246" t="s">
        <v>650</v>
      </c>
      <c r="B59" s="246"/>
      <c r="C59" s="246"/>
      <c r="D59" s="246"/>
      <c r="E59" s="246"/>
      <c r="F59" s="246"/>
      <c r="G59" s="20"/>
      <c r="H59" s="20"/>
      <c r="I59" s="20"/>
    </row>
    <row r="60" spans="1:9" ht="109.5" customHeight="1">
      <c r="A60" s="618" t="s">
        <v>704</v>
      </c>
      <c r="B60" s="618"/>
      <c r="C60" s="618"/>
      <c r="D60" s="618"/>
      <c r="E60" s="618"/>
      <c r="F60" s="618"/>
      <c r="G60" s="20"/>
      <c r="H60" s="20"/>
      <c r="I60" s="20"/>
    </row>
  </sheetData>
  <mergeCells count="4">
    <mergeCell ref="A3:A4"/>
    <mergeCell ref="B3:B4"/>
    <mergeCell ref="C3:F3"/>
    <mergeCell ref="A60:F60"/>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03B8-0A39-477B-A65C-98ED04FC6A69}">
  <sheetPr codeName="工作表20"/>
  <dimension ref="A1:I63"/>
  <sheetViews>
    <sheetView workbookViewId="0">
      <selection sqref="A1:XFD1048576"/>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17" t="s">
        <v>56</v>
      </c>
      <c r="C1" s="22"/>
      <c r="D1" s="22"/>
      <c r="E1" s="22"/>
      <c r="F1" s="22"/>
    </row>
    <row r="2" spans="1:8" ht="17.5" thickBot="1">
      <c r="B2" s="22" t="s">
        <v>176</v>
      </c>
      <c r="C2" s="22"/>
      <c r="D2" s="22"/>
      <c r="E2" s="22"/>
      <c r="F2" s="22"/>
      <c r="H2" s="2" t="s">
        <v>14</v>
      </c>
    </row>
    <row r="3" spans="1:8" ht="22.5" customHeight="1">
      <c r="A3" s="611" t="s">
        <v>17</v>
      </c>
      <c r="B3" s="613" t="s">
        <v>57</v>
      </c>
      <c r="C3" s="625" t="s">
        <v>16</v>
      </c>
      <c r="D3" s="626"/>
      <c r="E3" s="626"/>
      <c r="F3" s="627"/>
      <c r="G3" s="628" t="s">
        <v>58</v>
      </c>
      <c r="H3" s="619" t="s">
        <v>59</v>
      </c>
    </row>
    <row r="4" spans="1:8" ht="48" customHeight="1">
      <c r="A4" s="612"/>
      <c r="B4" s="624"/>
      <c r="C4" s="3" t="s">
        <v>60</v>
      </c>
      <c r="D4" s="4" t="s">
        <v>61</v>
      </c>
      <c r="E4" s="192" t="s">
        <v>62</v>
      </c>
      <c r="F4" s="192" t="s">
        <v>63</v>
      </c>
      <c r="G4" s="629"/>
      <c r="H4" s="620"/>
    </row>
    <row r="5" spans="1:8">
      <c r="A5" s="5">
        <v>1</v>
      </c>
      <c r="B5" s="219">
        <v>26400</v>
      </c>
      <c r="C5" s="6">
        <f t="shared" ref="C5:C54" si="0">+ROUND(B5*0.0517*0.3,0)</f>
        <v>409</v>
      </c>
      <c r="D5" s="7">
        <f t="shared" ref="D5:D14" si="1">+C5*2</f>
        <v>818</v>
      </c>
      <c r="E5" s="7">
        <f t="shared" ref="E5:E54" si="2">+C5*3</f>
        <v>1227</v>
      </c>
      <c r="F5" s="220">
        <f t="shared" ref="F5:F54" si="3">+C5*4</f>
        <v>1636</v>
      </c>
      <c r="G5" s="221">
        <f t="shared" ref="G5:G54" si="4">+ROUND(B5*0.0517*0.6*1.57,0)</f>
        <v>1286</v>
      </c>
      <c r="H5" s="222">
        <f t="shared" ref="H5:H54" si="5">+ROUND(B5*0.0517*0.1*1.57,0)</f>
        <v>214</v>
      </c>
    </row>
    <row r="6" spans="1:8">
      <c r="A6" s="5">
        <f t="shared" ref="A6:A54" si="6">+A5+1</f>
        <v>2</v>
      </c>
      <c r="B6" s="219">
        <v>27600</v>
      </c>
      <c r="C6" s="6">
        <f t="shared" si="0"/>
        <v>428</v>
      </c>
      <c r="D6" s="7">
        <f t="shared" si="1"/>
        <v>856</v>
      </c>
      <c r="E6" s="7">
        <f t="shared" si="2"/>
        <v>1284</v>
      </c>
      <c r="F6" s="220">
        <f t="shared" si="3"/>
        <v>1712</v>
      </c>
      <c r="G6" s="221">
        <f t="shared" si="4"/>
        <v>1344</v>
      </c>
      <c r="H6" s="222">
        <f t="shared" si="5"/>
        <v>224</v>
      </c>
    </row>
    <row r="7" spans="1:8">
      <c r="A7" s="8">
        <f t="shared" si="6"/>
        <v>3</v>
      </c>
      <c r="B7" s="223">
        <v>28800</v>
      </c>
      <c r="C7" s="10">
        <f t="shared" si="0"/>
        <v>447</v>
      </c>
      <c r="D7" s="11">
        <f t="shared" si="1"/>
        <v>894</v>
      </c>
      <c r="E7" s="11">
        <f t="shared" si="2"/>
        <v>1341</v>
      </c>
      <c r="F7" s="203">
        <f t="shared" si="3"/>
        <v>1788</v>
      </c>
      <c r="G7" s="221">
        <f t="shared" si="4"/>
        <v>1403</v>
      </c>
      <c r="H7" s="222">
        <f t="shared" si="5"/>
        <v>234</v>
      </c>
    </row>
    <row r="8" spans="1:8">
      <c r="A8" s="5">
        <f t="shared" si="6"/>
        <v>4</v>
      </c>
      <c r="B8" s="219">
        <v>30300</v>
      </c>
      <c r="C8" s="6">
        <f t="shared" si="0"/>
        <v>470</v>
      </c>
      <c r="D8" s="7">
        <f t="shared" si="1"/>
        <v>940</v>
      </c>
      <c r="E8" s="7">
        <f t="shared" si="2"/>
        <v>1410</v>
      </c>
      <c r="F8" s="220">
        <f t="shared" si="3"/>
        <v>1880</v>
      </c>
      <c r="G8" s="224">
        <f t="shared" si="4"/>
        <v>1476</v>
      </c>
      <c r="H8" s="225">
        <f t="shared" si="5"/>
        <v>246</v>
      </c>
    </row>
    <row r="9" spans="1:8">
      <c r="A9" s="5">
        <f t="shared" si="6"/>
        <v>5</v>
      </c>
      <c r="B9" s="219">
        <v>31800</v>
      </c>
      <c r="C9" s="6">
        <f t="shared" si="0"/>
        <v>493</v>
      </c>
      <c r="D9" s="7">
        <f t="shared" si="1"/>
        <v>986</v>
      </c>
      <c r="E9" s="7">
        <f t="shared" si="2"/>
        <v>1479</v>
      </c>
      <c r="F9" s="220">
        <f t="shared" si="3"/>
        <v>1972</v>
      </c>
      <c r="G9" s="221">
        <f t="shared" si="4"/>
        <v>1549</v>
      </c>
      <c r="H9" s="222">
        <f t="shared" si="5"/>
        <v>258</v>
      </c>
    </row>
    <row r="10" spans="1:8">
      <c r="A10" s="5">
        <f t="shared" si="6"/>
        <v>6</v>
      </c>
      <c r="B10" s="219">
        <v>33300</v>
      </c>
      <c r="C10" s="6">
        <f t="shared" si="0"/>
        <v>516</v>
      </c>
      <c r="D10" s="7">
        <f t="shared" si="1"/>
        <v>1032</v>
      </c>
      <c r="E10" s="7">
        <f t="shared" si="2"/>
        <v>1548</v>
      </c>
      <c r="F10" s="220">
        <f t="shared" si="3"/>
        <v>2064</v>
      </c>
      <c r="G10" s="221">
        <f t="shared" si="4"/>
        <v>1622</v>
      </c>
      <c r="H10" s="222">
        <f t="shared" si="5"/>
        <v>270</v>
      </c>
    </row>
    <row r="11" spans="1:8">
      <c r="A11" s="5">
        <f t="shared" si="6"/>
        <v>7</v>
      </c>
      <c r="B11" s="219">
        <v>34800</v>
      </c>
      <c r="C11" s="6">
        <f t="shared" si="0"/>
        <v>540</v>
      </c>
      <c r="D11" s="7">
        <f t="shared" si="1"/>
        <v>1080</v>
      </c>
      <c r="E11" s="7">
        <f t="shared" si="2"/>
        <v>1620</v>
      </c>
      <c r="F11" s="220">
        <f t="shared" si="3"/>
        <v>2160</v>
      </c>
      <c r="G11" s="221">
        <f t="shared" si="4"/>
        <v>1695</v>
      </c>
      <c r="H11" s="222">
        <f t="shared" si="5"/>
        <v>282</v>
      </c>
    </row>
    <row r="12" spans="1:8">
      <c r="A12" s="8">
        <f t="shared" si="6"/>
        <v>8</v>
      </c>
      <c r="B12" s="223">
        <v>36300</v>
      </c>
      <c r="C12" s="10">
        <f t="shared" si="0"/>
        <v>563</v>
      </c>
      <c r="D12" s="11">
        <f t="shared" si="1"/>
        <v>1126</v>
      </c>
      <c r="E12" s="11">
        <f t="shared" si="2"/>
        <v>1689</v>
      </c>
      <c r="F12" s="203">
        <f t="shared" si="3"/>
        <v>2252</v>
      </c>
      <c r="G12" s="226">
        <f t="shared" si="4"/>
        <v>1768</v>
      </c>
      <c r="H12" s="227">
        <f t="shared" si="5"/>
        <v>295</v>
      </c>
    </row>
    <row r="13" spans="1:8">
      <c r="A13" s="5">
        <f t="shared" si="6"/>
        <v>9</v>
      </c>
      <c r="B13" s="219">
        <v>38200</v>
      </c>
      <c r="C13" s="6">
        <f t="shared" si="0"/>
        <v>592</v>
      </c>
      <c r="D13" s="7">
        <f t="shared" si="1"/>
        <v>1184</v>
      </c>
      <c r="E13" s="7">
        <f t="shared" si="2"/>
        <v>1776</v>
      </c>
      <c r="F13" s="220">
        <f t="shared" si="3"/>
        <v>2368</v>
      </c>
      <c r="G13" s="221">
        <f t="shared" si="4"/>
        <v>1860</v>
      </c>
      <c r="H13" s="222">
        <f t="shared" si="5"/>
        <v>310</v>
      </c>
    </row>
    <row r="14" spans="1:8">
      <c r="A14" s="5">
        <f t="shared" si="6"/>
        <v>10</v>
      </c>
      <c r="B14" s="219">
        <v>40100</v>
      </c>
      <c r="C14" s="6">
        <f t="shared" si="0"/>
        <v>622</v>
      </c>
      <c r="D14" s="7">
        <f t="shared" si="1"/>
        <v>1244</v>
      </c>
      <c r="E14" s="7">
        <f t="shared" si="2"/>
        <v>1866</v>
      </c>
      <c r="F14" s="220">
        <f t="shared" si="3"/>
        <v>2488</v>
      </c>
      <c r="G14" s="221">
        <f t="shared" si="4"/>
        <v>1953</v>
      </c>
      <c r="H14" s="222">
        <f t="shared" si="5"/>
        <v>325</v>
      </c>
    </row>
    <row r="15" spans="1:8">
      <c r="A15" s="5">
        <f t="shared" si="6"/>
        <v>11</v>
      </c>
      <c r="B15" s="219">
        <v>42000</v>
      </c>
      <c r="C15" s="6">
        <f t="shared" si="0"/>
        <v>651</v>
      </c>
      <c r="D15" s="7">
        <f>+C15*2</f>
        <v>1302</v>
      </c>
      <c r="E15" s="7">
        <f t="shared" si="2"/>
        <v>1953</v>
      </c>
      <c r="F15" s="220">
        <f t="shared" si="3"/>
        <v>2604</v>
      </c>
      <c r="G15" s="221">
        <f t="shared" si="4"/>
        <v>2045</v>
      </c>
      <c r="H15" s="222">
        <f t="shared" si="5"/>
        <v>341</v>
      </c>
    </row>
    <row r="16" spans="1:8">
      <c r="A16" s="5">
        <f t="shared" si="6"/>
        <v>12</v>
      </c>
      <c r="B16" s="219">
        <v>43900</v>
      </c>
      <c r="C16" s="6">
        <f t="shared" si="0"/>
        <v>681</v>
      </c>
      <c r="D16" s="7">
        <f t="shared" ref="D16:D54" si="7">+C16*2</f>
        <v>1362</v>
      </c>
      <c r="E16" s="7">
        <f t="shared" si="2"/>
        <v>2043</v>
      </c>
      <c r="F16" s="220">
        <f t="shared" si="3"/>
        <v>2724</v>
      </c>
      <c r="G16" s="221">
        <f t="shared" si="4"/>
        <v>2138</v>
      </c>
      <c r="H16" s="222">
        <f t="shared" si="5"/>
        <v>356</v>
      </c>
    </row>
    <row r="17" spans="1:8">
      <c r="A17" s="8">
        <f t="shared" si="6"/>
        <v>13</v>
      </c>
      <c r="B17" s="223">
        <v>45800</v>
      </c>
      <c r="C17" s="10">
        <f t="shared" si="0"/>
        <v>710</v>
      </c>
      <c r="D17" s="11">
        <f t="shared" si="7"/>
        <v>1420</v>
      </c>
      <c r="E17" s="11">
        <f t="shared" si="2"/>
        <v>2130</v>
      </c>
      <c r="F17" s="203">
        <f t="shared" si="3"/>
        <v>2840</v>
      </c>
      <c r="G17" s="221">
        <f t="shared" si="4"/>
        <v>2231</v>
      </c>
      <c r="H17" s="222">
        <f t="shared" si="5"/>
        <v>372</v>
      </c>
    </row>
    <row r="18" spans="1:8">
      <c r="A18" s="5">
        <f t="shared" si="6"/>
        <v>14</v>
      </c>
      <c r="B18" s="219">
        <v>48200</v>
      </c>
      <c r="C18" s="6">
        <f t="shared" si="0"/>
        <v>748</v>
      </c>
      <c r="D18" s="7">
        <f t="shared" si="7"/>
        <v>1496</v>
      </c>
      <c r="E18" s="7">
        <f t="shared" si="2"/>
        <v>2244</v>
      </c>
      <c r="F18" s="220">
        <f t="shared" si="3"/>
        <v>2992</v>
      </c>
      <c r="G18" s="224">
        <f t="shared" si="4"/>
        <v>2347</v>
      </c>
      <c r="H18" s="225">
        <f t="shared" si="5"/>
        <v>391</v>
      </c>
    </row>
    <row r="19" spans="1:8">
      <c r="A19" s="5">
        <f t="shared" si="6"/>
        <v>15</v>
      </c>
      <c r="B19" s="219">
        <v>50600</v>
      </c>
      <c r="C19" s="6">
        <f t="shared" si="0"/>
        <v>785</v>
      </c>
      <c r="D19" s="7">
        <f t="shared" si="7"/>
        <v>1570</v>
      </c>
      <c r="E19" s="7">
        <f t="shared" si="2"/>
        <v>2355</v>
      </c>
      <c r="F19" s="220">
        <f t="shared" si="3"/>
        <v>3140</v>
      </c>
      <c r="G19" s="221">
        <f t="shared" si="4"/>
        <v>2464</v>
      </c>
      <c r="H19" s="222">
        <f t="shared" si="5"/>
        <v>411</v>
      </c>
    </row>
    <row r="20" spans="1:8">
      <c r="A20" s="5">
        <f t="shared" si="6"/>
        <v>16</v>
      </c>
      <c r="B20" s="219">
        <v>53000</v>
      </c>
      <c r="C20" s="6">
        <f t="shared" si="0"/>
        <v>822</v>
      </c>
      <c r="D20" s="7">
        <f t="shared" si="7"/>
        <v>1644</v>
      </c>
      <c r="E20" s="7">
        <f t="shared" si="2"/>
        <v>2466</v>
      </c>
      <c r="F20" s="220">
        <f t="shared" si="3"/>
        <v>3288</v>
      </c>
      <c r="G20" s="221">
        <f t="shared" si="4"/>
        <v>2581</v>
      </c>
      <c r="H20" s="222">
        <f t="shared" si="5"/>
        <v>430</v>
      </c>
    </row>
    <row r="21" spans="1:8">
      <c r="A21" s="5">
        <f t="shared" si="6"/>
        <v>17</v>
      </c>
      <c r="B21" s="219">
        <v>55400</v>
      </c>
      <c r="C21" s="6">
        <f t="shared" si="0"/>
        <v>859</v>
      </c>
      <c r="D21" s="7">
        <f t="shared" si="7"/>
        <v>1718</v>
      </c>
      <c r="E21" s="7">
        <f t="shared" si="2"/>
        <v>2577</v>
      </c>
      <c r="F21" s="220">
        <f t="shared" si="3"/>
        <v>3436</v>
      </c>
      <c r="G21" s="221">
        <f t="shared" si="4"/>
        <v>2698</v>
      </c>
      <c r="H21" s="222">
        <f t="shared" si="5"/>
        <v>450</v>
      </c>
    </row>
    <row r="22" spans="1:8">
      <c r="A22" s="8">
        <f t="shared" si="6"/>
        <v>18</v>
      </c>
      <c r="B22" s="223">
        <v>57800</v>
      </c>
      <c r="C22" s="10">
        <f t="shared" si="0"/>
        <v>896</v>
      </c>
      <c r="D22" s="11">
        <f t="shared" si="7"/>
        <v>1792</v>
      </c>
      <c r="E22" s="11">
        <f t="shared" si="2"/>
        <v>2688</v>
      </c>
      <c r="F22" s="203">
        <f t="shared" si="3"/>
        <v>3584</v>
      </c>
      <c r="G22" s="226">
        <f t="shared" si="4"/>
        <v>2815</v>
      </c>
      <c r="H22" s="227">
        <f t="shared" si="5"/>
        <v>469</v>
      </c>
    </row>
    <row r="23" spans="1:8">
      <c r="A23" s="12">
        <f t="shared" si="6"/>
        <v>19</v>
      </c>
      <c r="B23" s="219">
        <v>60800</v>
      </c>
      <c r="C23" s="6">
        <f t="shared" si="0"/>
        <v>943</v>
      </c>
      <c r="D23" s="7">
        <f t="shared" si="7"/>
        <v>1886</v>
      </c>
      <c r="E23" s="6">
        <f t="shared" si="2"/>
        <v>2829</v>
      </c>
      <c r="F23" s="13">
        <f t="shared" si="3"/>
        <v>3772</v>
      </c>
      <c r="G23" s="221">
        <f t="shared" si="4"/>
        <v>2961</v>
      </c>
      <c r="H23" s="222">
        <f t="shared" si="5"/>
        <v>494</v>
      </c>
    </row>
    <row r="24" spans="1:8">
      <c r="A24" s="5">
        <f t="shared" si="6"/>
        <v>20</v>
      </c>
      <c r="B24" s="219">
        <v>63800</v>
      </c>
      <c r="C24" s="6">
        <f t="shared" si="0"/>
        <v>990</v>
      </c>
      <c r="D24" s="7">
        <f t="shared" si="7"/>
        <v>1980</v>
      </c>
      <c r="E24" s="6">
        <f t="shared" si="2"/>
        <v>2970</v>
      </c>
      <c r="F24" s="13">
        <f t="shared" si="3"/>
        <v>3960</v>
      </c>
      <c r="G24" s="221">
        <f t="shared" si="4"/>
        <v>3107</v>
      </c>
      <c r="H24" s="222">
        <f t="shared" si="5"/>
        <v>518</v>
      </c>
    </row>
    <row r="25" spans="1:8">
      <c r="A25" s="5">
        <f t="shared" si="6"/>
        <v>21</v>
      </c>
      <c r="B25" s="219">
        <v>66800</v>
      </c>
      <c r="C25" s="6">
        <f t="shared" si="0"/>
        <v>1036</v>
      </c>
      <c r="D25" s="7">
        <f t="shared" si="7"/>
        <v>2072</v>
      </c>
      <c r="E25" s="6">
        <f t="shared" si="2"/>
        <v>3108</v>
      </c>
      <c r="F25" s="13">
        <f t="shared" si="3"/>
        <v>4144</v>
      </c>
      <c r="G25" s="221">
        <f t="shared" si="4"/>
        <v>3253</v>
      </c>
      <c r="H25" s="222">
        <f t="shared" si="5"/>
        <v>542</v>
      </c>
    </row>
    <row r="26" spans="1:8">
      <c r="A26" s="5">
        <f t="shared" si="6"/>
        <v>22</v>
      </c>
      <c r="B26" s="219">
        <v>69800</v>
      </c>
      <c r="C26" s="6">
        <f t="shared" si="0"/>
        <v>1083</v>
      </c>
      <c r="D26" s="7">
        <f t="shared" si="7"/>
        <v>2166</v>
      </c>
      <c r="E26" s="6">
        <f t="shared" si="2"/>
        <v>3249</v>
      </c>
      <c r="F26" s="13">
        <f t="shared" si="3"/>
        <v>4332</v>
      </c>
      <c r="G26" s="221">
        <f t="shared" si="4"/>
        <v>3399</v>
      </c>
      <c r="H26" s="222">
        <f t="shared" si="5"/>
        <v>567</v>
      </c>
    </row>
    <row r="27" spans="1:8">
      <c r="A27" s="8">
        <f t="shared" si="6"/>
        <v>23</v>
      </c>
      <c r="B27" s="223">
        <v>72800</v>
      </c>
      <c r="C27" s="10">
        <f t="shared" si="0"/>
        <v>1129</v>
      </c>
      <c r="D27" s="11">
        <f t="shared" si="7"/>
        <v>2258</v>
      </c>
      <c r="E27" s="10">
        <f t="shared" si="2"/>
        <v>3387</v>
      </c>
      <c r="F27" s="206">
        <f t="shared" si="3"/>
        <v>4516</v>
      </c>
      <c r="G27" s="221">
        <f t="shared" si="4"/>
        <v>3545</v>
      </c>
      <c r="H27" s="222">
        <f t="shared" si="5"/>
        <v>591</v>
      </c>
    </row>
    <row r="28" spans="1:8">
      <c r="A28" s="5">
        <f t="shared" si="6"/>
        <v>24</v>
      </c>
      <c r="B28" s="228">
        <v>76500</v>
      </c>
      <c r="C28" s="6">
        <f t="shared" si="0"/>
        <v>1187</v>
      </c>
      <c r="D28" s="7">
        <f t="shared" si="7"/>
        <v>2374</v>
      </c>
      <c r="E28" s="7">
        <f t="shared" si="2"/>
        <v>3561</v>
      </c>
      <c r="F28" s="220">
        <f t="shared" si="3"/>
        <v>4748</v>
      </c>
      <c r="G28" s="224">
        <f t="shared" si="4"/>
        <v>3726</v>
      </c>
      <c r="H28" s="225">
        <f t="shared" si="5"/>
        <v>621</v>
      </c>
    </row>
    <row r="29" spans="1:8">
      <c r="A29" s="5">
        <f t="shared" si="6"/>
        <v>25</v>
      </c>
      <c r="B29" s="228">
        <v>80200</v>
      </c>
      <c r="C29" s="6">
        <f t="shared" si="0"/>
        <v>1244</v>
      </c>
      <c r="D29" s="7">
        <f t="shared" si="7"/>
        <v>2488</v>
      </c>
      <c r="E29" s="7">
        <f t="shared" si="2"/>
        <v>3732</v>
      </c>
      <c r="F29" s="220">
        <f t="shared" si="3"/>
        <v>4976</v>
      </c>
      <c r="G29" s="221">
        <f t="shared" si="4"/>
        <v>3906</v>
      </c>
      <c r="H29" s="222">
        <f t="shared" si="5"/>
        <v>651</v>
      </c>
    </row>
    <row r="30" spans="1:8">
      <c r="A30" s="5">
        <f t="shared" si="6"/>
        <v>26</v>
      </c>
      <c r="B30" s="219">
        <v>83900</v>
      </c>
      <c r="C30" s="6">
        <f t="shared" si="0"/>
        <v>1301</v>
      </c>
      <c r="D30" s="7">
        <f t="shared" si="7"/>
        <v>2602</v>
      </c>
      <c r="E30" s="7">
        <f t="shared" si="2"/>
        <v>3903</v>
      </c>
      <c r="F30" s="220">
        <f t="shared" si="3"/>
        <v>5204</v>
      </c>
      <c r="G30" s="221">
        <f t="shared" si="4"/>
        <v>4086</v>
      </c>
      <c r="H30" s="222">
        <f t="shared" si="5"/>
        <v>681</v>
      </c>
    </row>
    <row r="31" spans="1:8">
      <c r="A31" s="8">
        <f t="shared" si="6"/>
        <v>27</v>
      </c>
      <c r="B31" s="223">
        <v>87600</v>
      </c>
      <c r="C31" s="10">
        <f t="shared" si="0"/>
        <v>1359</v>
      </c>
      <c r="D31" s="11">
        <f t="shared" si="7"/>
        <v>2718</v>
      </c>
      <c r="E31" s="11">
        <f t="shared" si="2"/>
        <v>4077</v>
      </c>
      <c r="F31" s="203">
        <f t="shared" si="3"/>
        <v>5436</v>
      </c>
      <c r="G31" s="226">
        <f t="shared" si="4"/>
        <v>4266</v>
      </c>
      <c r="H31" s="227">
        <f t="shared" si="5"/>
        <v>711</v>
      </c>
    </row>
    <row r="32" spans="1:8">
      <c r="A32" s="5">
        <f t="shared" si="6"/>
        <v>28</v>
      </c>
      <c r="B32" s="219">
        <v>92100</v>
      </c>
      <c r="C32" s="6">
        <f t="shared" si="0"/>
        <v>1428</v>
      </c>
      <c r="D32" s="7">
        <f t="shared" si="7"/>
        <v>2856</v>
      </c>
      <c r="E32" s="6">
        <f t="shared" si="2"/>
        <v>4284</v>
      </c>
      <c r="F32" s="13">
        <f t="shared" si="3"/>
        <v>5712</v>
      </c>
      <c r="G32" s="221">
        <f t="shared" si="4"/>
        <v>4485</v>
      </c>
      <c r="H32" s="222">
        <f t="shared" si="5"/>
        <v>748</v>
      </c>
    </row>
    <row r="33" spans="1:8">
      <c r="A33" s="5">
        <f t="shared" si="6"/>
        <v>29</v>
      </c>
      <c r="B33" s="219">
        <v>96600</v>
      </c>
      <c r="C33" s="6">
        <f t="shared" si="0"/>
        <v>1498</v>
      </c>
      <c r="D33" s="7">
        <f t="shared" si="7"/>
        <v>2996</v>
      </c>
      <c r="E33" s="6">
        <f t="shared" si="2"/>
        <v>4494</v>
      </c>
      <c r="F33" s="13">
        <f t="shared" si="3"/>
        <v>5992</v>
      </c>
      <c r="G33" s="221">
        <f t="shared" si="4"/>
        <v>4705</v>
      </c>
      <c r="H33" s="222">
        <f t="shared" si="5"/>
        <v>784</v>
      </c>
    </row>
    <row r="34" spans="1:8">
      <c r="A34" s="5">
        <f t="shared" si="6"/>
        <v>30</v>
      </c>
      <c r="B34" s="219">
        <v>101100</v>
      </c>
      <c r="C34" s="6">
        <f t="shared" si="0"/>
        <v>1568</v>
      </c>
      <c r="D34" s="7">
        <f t="shared" si="7"/>
        <v>3136</v>
      </c>
      <c r="E34" s="6">
        <f t="shared" si="2"/>
        <v>4704</v>
      </c>
      <c r="F34" s="13">
        <f t="shared" si="3"/>
        <v>6272</v>
      </c>
      <c r="G34" s="221">
        <f t="shared" si="4"/>
        <v>4924</v>
      </c>
      <c r="H34" s="222">
        <f t="shared" si="5"/>
        <v>821</v>
      </c>
    </row>
    <row r="35" spans="1:8">
      <c r="A35" s="5">
        <f t="shared" si="6"/>
        <v>31</v>
      </c>
      <c r="B35" s="219">
        <v>105600</v>
      </c>
      <c r="C35" s="6">
        <f t="shared" si="0"/>
        <v>1638</v>
      </c>
      <c r="D35" s="7">
        <f t="shared" si="7"/>
        <v>3276</v>
      </c>
      <c r="E35" s="6">
        <f t="shared" si="2"/>
        <v>4914</v>
      </c>
      <c r="F35" s="13">
        <f t="shared" si="3"/>
        <v>6552</v>
      </c>
      <c r="G35" s="221">
        <f t="shared" si="4"/>
        <v>5143</v>
      </c>
      <c r="H35" s="222">
        <f t="shared" si="5"/>
        <v>857</v>
      </c>
    </row>
    <row r="36" spans="1:8">
      <c r="A36" s="8">
        <f t="shared" si="6"/>
        <v>32</v>
      </c>
      <c r="B36" s="223">
        <v>110100</v>
      </c>
      <c r="C36" s="10">
        <f t="shared" si="0"/>
        <v>1708</v>
      </c>
      <c r="D36" s="11">
        <f t="shared" si="7"/>
        <v>3416</v>
      </c>
      <c r="E36" s="10">
        <f t="shared" si="2"/>
        <v>5124</v>
      </c>
      <c r="F36" s="206">
        <f t="shared" si="3"/>
        <v>6832</v>
      </c>
      <c r="G36" s="221">
        <f t="shared" si="4"/>
        <v>5362</v>
      </c>
      <c r="H36" s="222">
        <f t="shared" si="5"/>
        <v>894</v>
      </c>
    </row>
    <row r="37" spans="1:8">
      <c r="A37" s="5">
        <f t="shared" si="6"/>
        <v>33</v>
      </c>
      <c r="B37" s="228">
        <v>115500</v>
      </c>
      <c r="C37" s="6">
        <f t="shared" si="0"/>
        <v>1791</v>
      </c>
      <c r="D37" s="7">
        <f t="shared" si="7"/>
        <v>3582</v>
      </c>
      <c r="E37" s="7">
        <f t="shared" si="2"/>
        <v>5373</v>
      </c>
      <c r="F37" s="220">
        <f t="shared" si="3"/>
        <v>7164</v>
      </c>
      <c r="G37" s="224">
        <f t="shared" si="4"/>
        <v>5625</v>
      </c>
      <c r="H37" s="225">
        <f t="shared" si="5"/>
        <v>938</v>
      </c>
    </row>
    <row r="38" spans="1:8">
      <c r="A38" s="5">
        <f t="shared" si="6"/>
        <v>34</v>
      </c>
      <c r="B38" s="228">
        <v>120900</v>
      </c>
      <c r="C38" s="6">
        <f t="shared" si="0"/>
        <v>1875</v>
      </c>
      <c r="D38" s="7">
        <f t="shared" si="7"/>
        <v>3750</v>
      </c>
      <c r="E38" s="7">
        <f t="shared" si="2"/>
        <v>5625</v>
      </c>
      <c r="F38" s="220">
        <f t="shared" si="3"/>
        <v>7500</v>
      </c>
      <c r="G38" s="221">
        <f t="shared" si="4"/>
        <v>5888</v>
      </c>
      <c r="H38" s="222">
        <f t="shared" si="5"/>
        <v>981</v>
      </c>
    </row>
    <row r="39" spans="1:8">
      <c r="A39" s="5">
        <f t="shared" si="6"/>
        <v>35</v>
      </c>
      <c r="B39" s="219">
        <v>126300</v>
      </c>
      <c r="C39" s="6">
        <f t="shared" si="0"/>
        <v>1959</v>
      </c>
      <c r="D39" s="7">
        <f t="shared" si="7"/>
        <v>3918</v>
      </c>
      <c r="E39" s="7">
        <f t="shared" si="2"/>
        <v>5877</v>
      </c>
      <c r="F39" s="220">
        <f t="shared" si="3"/>
        <v>7836</v>
      </c>
      <c r="G39" s="221">
        <f t="shared" si="4"/>
        <v>6151</v>
      </c>
      <c r="H39" s="222">
        <f t="shared" si="5"/>
        <v>1025</v>
      </c>
    </row>
    <row r="40" spans="1:8">
      <c r="A40" s="5">
        <f>+A39+1</f>
        <v>36</v>
      </c>
      <c r="B40" s="219">
        <v>131700</v>
      </c>
      <c r="C40" s="6">
        <f t="shared" si="0"/>
        <v>2043</v>
      </c>
      <c r="D40" s="7">
        <f t="shared" si="7"/>
        <v>4086</v>
      </c>
      <c r="E40" s="7">
        <f t="shared" si="2"/>
        <v>6129</v>
      </c>
      <c r="F40" s="220">
        <f t="shared" si="3"/>
        <v>8172</v>
      </c>
      <c r="G40" s="221">
        <f t="shared" si="4"/>
        <v>6414</v>
      </c>
      <c r="H40" s="222">
        <f t="shared" si="5"/>
        <v>1069</v>
      </c>
    </row>
    <row r="41" spans="1:8">
      <c r="A41" s="5">
        <f t="shared" si="6"/>
        <v>37</v>
      </c>
      <c r="B41" s="228">
        <v>137100</v>
      </c>
      <c r="C41" s="6">
        <f t="shared" si="0"/>
        <v>2126</v>
      </c>
      <c r="D41" s="7">
        <f t="shared" si="7"/>
        <v>4252</v>
      </c>
      <c r="E41" s="7">
        <f t="shared" si="2"/>
        <v>6378</v>
      </c>
      <c r="F41" s="220">
        <f t="shared" si="3"/>
        <v>8504</v>
      </c>
      <c r="G41" s="221">
        <f t="shared" si="4"/>
        <v>6677</v>
      </c>
      <c r="H41" s="222">
        <f t="shared" si="5"/>
        <v>1113</v>
      </c>
    </row>
    <row r="42" spans="1:8">
      <c r="A42" s="5">
        <f t="shared" si="6"/>
        <v>38</v>
      </c>
      <c r="B42" s="228">
        <v>142500</v>
      </c>
      <c r="C42" s="6">
        <f t="shared" si="0"/>
        <v>2210</v>
      </c>
      <c r="D42" s="7">
        <f t="shared" si="7"/>
        <v>4420</v>
      </c>
      <c r="E42" s="7">
        <f t="shared" si="2"/>
        <v>6630</v>
      </c>
      <c r="F42" s="220">
        <f t="shared" si="3"/>
        <v>8840</v>
      </c>
      <c r="G42" s="221">
        <f t="shared" si="4"/>
        <v>6940</v>
      </c>
      <c r="H42" s="222">
        <f t="shared" si="5"/>
        <v>1157</v>
      </c>
    </row>
    <row r="43" spans="1:8">
      <c r="A43" s="5">
        <f t="shared" si="6"/>
        <v>39</v>
      </c>
      <c r="B43" s="219">
        <v>147900</v>
      </c>
      <c r="C43" s="6">
        <f t="shared" si="0"/>
        <v>2294</v>
      </c>
      <c r="D43" s="7">
        <f t="shared" si="7"/>
        <v>4588</v>
      </c>
      <c r="E43" s="7">
        <f t="shared" si="2"/>
        <v>6882</v>
      </c>
      <c r="F43" s="220">
        <f t="shared" si="3"/>
        <v>9176</v>
      </c>
      <c r="G43" s="221">
        <f t="shared" si="4"/>
        <v>7203</v>
      </c>
      <c r="H43" s="222">
        <f t="shared" si="5"/>
        <v>1200</v>
      </c>
    </row>
    <row r="44" spans="1:8">
      <c r="A44" s="8">
        <f>+A43+1</f>
        <v>40</v>
      </c>
      <c r="B44" s="223">
        <v>150000</v>
      </c>
      <c r="C44" s="10">
        <f t="shared" si="0"/>
        <v>2327</v>
      </c>
      <c r="D44" s="11">
        <f t="shared" si="7"/>
        <v>4654</v>
      </c>
      <c r="E44" s="11">
        <f t="shared" si="2"/>
        <v>6981</v>
      </c>
      <c r="F44" s="203">
        <f t="shared" si="3"/>
        <v>9308</v>
      </c>
      <c r="G44" s="226">
        <f t="shared" si="4"/>
        <v>7305</v>
      </c>
      <c r="H44" s="227">
        <f t="shared" si="5"/>
        <v>1218</v>
      </c>
    </row>
    <row r="45" spans="1:8">
      <c r="A45" s="5">
        <f t="shared" si="6"/>
        <v>41</v>
      </c>
      <c r="B45" s="228">
        <v>156400</v>
      </c>
      <c r="C45" s="6">
        <f t="shared" si="0"/>
        <v>2426</v>
      </c>
      <c r="D45" s="7">
        <f t="shared" si="7"/>
        <v>4852</v>
      </c>
      <c r="E45" s="7">
        <f t="shared" si="2"/>
        <v>7278</v>
      </c>
      <c r="F45" s="220">
        <f t="shared" si="3"/>
        <v>9704</v>
      </c>
      <c r="G45" s="221">
        <f t="shared" si="4"/>
        <v>7617</v>
      </c>
      <c r="H45" s="222">
        <f t="shared" si="5"/>
        <v>1269</v>
      </c>
    </row>
    <row r="46" spans="1:8">
      <c r="A46" s="5">
        <f t="shared" si="6"/>
        <v>42</v>
      </c>
      <c r="B46" s="228">
        <v>162800</v>
      </c>
      <c r="C46" s="6">
        <f t="shared" si="0"/>
        <v>2525</v>
      </c>
      <c r="D46" s="7">
        <f t="shared" si="7"/>
        <v>5050</v>
      </c>
      <c r="E46" s="7">
        <f t="shared" si="2"/>
        <v>7575</v>
      </c>
      <c r="F46" s="220">
        <f t="shared" si="3"/>
        <v>10100</v>
      </c>
      <c r="G46" s="221">
        <f t="shared" si="4"/>
        <v>7929</v>
      </c>
      <c r="H46" s="222">
        <f t="shared" si="5"/>
        <v>1321</v>
      </c>
    </row>
    <row r="47" spans="1:8">
      <c r="A47" s="5">
        <f t="shared" si="6"/>
        <v>43</v>
      </c>
      <c r="B47" s="219">
        <v>169200</v>
      </c>
      <c r="C47" s="6">
        <f t="shared" si="0"/>
        <v>2624</v>
      </c>
      <c r="D47" s="7">
        <f t="shared" si="7"/>
        <v>5248</v>
      </c>
      <c r="E47" s="7">
        <f t="shared" si="2"/>
        <v>7872</v>
      </c>
      <c r="F47" s="220">
        <f t="shared" si="3"/>
        <v>10496</v>
      </c>
      <c r="G47" s="221">
        <f t="shared" si="4"/>
        <v>8240</v>
      </c>
      <c r="H47" s="222">
        <f t="shared" si="5"/>
        <v>1373</v>
      </c>
    </row>
    <row r="48" spans="1:8">
      <c r="A48" s="5">
        <f>+A47+1</f>
        <v>44</v>
      </c>
      <c r="B48" s="219">
        <v>175600</v>
      </c>
      <c r="C48" s="6">
        <f t="shared" si="0"/>
        <v>2724</v>
      </c>
      <c r="D48" s="7">
        <f t="shared" si="7"/>
        <v>5448</v>
      </c>
      <c r="E48" s="7">
        <f t="shared" si="2"/>
        <v>8172</v>
      </c>
      <c r="F48" s="220">
        <f t="shared" si="3"/>
        <v>10896</v>
      </c>
      <c r="G48" s="221">
        <f t="shared" si="4"/>
        <v>8552</v>
      </c>
      <c r="H48" s="222">
        <f t="shared" si="5"/>
        <v>1425</v>
      </c>
    </row>
    <row r="49" spans="1:9">
      <c r="A49" s="5">
        <f t="shared" si="6"/>
        <v>45</v>
      </c>
      <c r="B49" s="228">
        <v>182000</v>
      </c>
      <c r="C49" s="6">
        <f t="shared" si="0"/>
        <v>2823</v>
      </c>
      <c r="D49" s="7">
        <f t="shared" si="7"/>
        <v>5646</v>
      </c>
      <c r="E49" s="7">
        <f t="shared" si="2"/>
        <v>8469</v>
      </c>
      <c r="F49" s="220">
        <f t="shared" si="3"/>
        <v>11292</v>
      </c>
      <c r="G49" s="221">
        <f t="shared" si="4"/>
        <v>8864</v>
      </c>
      <c r="H49" s="222">
        <f t="shared" si="5"/>
        <v>1477</v>
      </c>
    </row>
    <row r="50" spans="1:9">
      <c r="A50" s="12">
        <f t="shared" si="6"/>
        <v>46</v>
      </c>
      <c r="B50" s="511">
        <v>189500</v>
      </c>
      <c r="C50" s="24">
        <f t="shared" si="0"/>
        <v>2939</v>
      </c>
      <c r="D50" s="24">
        <f t="shared" si="7"/>
        <v>5878</v>
      </c>
      <c r="E50" s="24">
        <f t="shared" si="2"/>
        <v>8817</v>
      </c>
      <c r="F50" s="24">
        <f t="shared" si="3"/>
        <v>11756</v>
      </c>
      <c r="G50" s="224">
        <f t="shared" si="4"/>
        <v>9229</v>
      </c>
      <c r="H50" s="225">
        <f t="shared" si="5"/>
        <v>1538</v>
      </c>
    </row>
    <row r="51" spans="1:9">
      <c r="A51" s="5">
        <f t="shared" si="6"/>
        <v>47</v>
      </c>
      <c r="B51" s="512">
        <v>197000</v>
      </c>
      <c r="C51" s="6">
        <f t="shared" si="0"/>
        <v>3055</v>
      </c>
      <c r="D51" s="6">
        <f t="shared" si="7"/>
        <v>6110</v>
      </c>
      <c r="E51" s="6">
        <f t="shared" si="2"/>
        <v>9165</v>
      </c>
      <c r="F51" s="6">
        <f t="shared" si="3"/>
        <v>12220</v>
      </c>
      <c r="G51" s="221">
        <f t="shared" si="4"/>
        <v>9594</v>
      </c>
      <c r="H51" s="222">
        <f t="shared" si="5"/>
        <v>1599</v>
      </c>
    </row>
    <row r="52" spans="1:9">
      <c r="A52" s="5">
        <f t="shared" si="6"/>
        <v>48</v>
      </c>
      <c r="B52" s="512">
        <v>204500</v>
      </c>
      <c r="C52" s="6">
        <f t="shared" si="0"/>
        <v>3172</v>
      </c>
      <c r="D52" s="6">
        <f t="shared" si="7"/>
        <v>6344</v>
      </c>
      <c r="E52" s="6">
        <f t="shared" si="2"/>
        <v>9516</v>
      </c>
      <c r="F52" s="6">
        <f t="shared" si="3"/>
        <v>12688</v>
      </c>
      <c r="G52" s="221">
        <f t="shared" si="4"/>
        <v>9959</v>
      </c>
      <c r="H52" s="222">
        <f t="shared" si="5"/>
        <v>1660</v>
      </c>
    </row>
    <row r="53" spans="1:9">
      <c r="A53" s="5">
        <f t="shared" si="6"/>
        <v>49</v>
      </c>
      <c r="B53" s="512">
        <v>212000</v>
      </c>
      <c r="C53" s="6">
        <f t="shared" si="0"/>
        <v>3288</v>
      </c>
      <c r="D53" s="6">
        <f t="shared" si="7"/>
        <v>6576</v>
      </c>
      <c r="E53" s="6">
        <f t="shared" si="2"/>
        <v>9864</v>
      </c>
      <c r="F53" s="6">
        <f t="shared" si="3"/>
        <v>13152</v>
      </c>
      <c r="G53" s="221">
        <f t="shared" si="4"/>
        <v>10325</v>
      </c>
      <c r="H53" s="222">
        <f t="shared" si="5"/>
        <v>1721</v>
      </c>
    </row>
    <row r="54" spans="1:9" ht="17.5" thickBot="1">
      <c r="A54" s="15">
        <f t="shared" si="6"/>
        <v>50</v>
      </c>
      <c r="B54" s="513">
        <v>219500</v>
      </c>
      <c r="C54" s="16">
        <f t="shared" si="0"/>
        <v>3404</v>
      </c>
      <c r="D54" s="16">
        <f t="shared" si="7"/>
        <v>6808</v>
      </c>
      <c r="E54" s="16">
        <f t="shared" si="2"/>
        <v>10212</v>
      </c>
      <c r="F54" s="16">
        <f t="shared" si="3"/>
        <v>13616</v>
      </c>
      <c r="G54" s="230">
        <f t="shared" si="4"/>
        <v>10690</v>
      </c>
      <c r="H54" s="231">
        <f t="shared" si="5"/>
        <v>1782</v>
      </c>
    </row>
    <row r="55" spans="1:9" s="213" customFormat="1" ht="15" customHeight="1">
      <c r="A55" s="211" t="s">
        <v>697</v>
      </c>
      <c r="B55" s="211"/>
      <c r="C55" s="211"/>
      <c r="D55" s="211"/>
      <c r="E55" s="211"/>
      <c r="F55" s="211"/>
      <c r="G55" s="211"/>
      <c r="H55" s="212" t="s">
        <v>458</v>
      </c>
    </row>
    <row r="56" spans="1:9" s="213" customFormat="1" ht="15" customHeight="1">
      <c r="A56" s="211"/>
      <c r="B56" s="211"/>
      <c r="C56" s="211"/>
      <c r="D56" s="211"/>
      <c r="E56" s="211"/>
      <c r="F56" s="211"/>
      <c r="G56" s="211"/>
      <c r="H56" s="212"/>
    </row>
    <row r="57" spans="1:9" s="213" customFormat="1" ht="16.5" customHeight="1">
      <c r="A57" s="621" t="s">
        <v>698</v>
      </c>
      <c r="B57" s="621"/>
      <c r="C57" s="621"/>
      <c r="D57" s="621"/>
      <c r="E57" s="621"/>
      <c r="F57" s="621"/>
      <c r="G57" s="211"/>
      <c r="H57" s="212"/>
    </row>
    <row r="58" spans="1:9" s="213" customFormat="1" ht="34.5" customHeight="1">
      <c r="A58" s="621" t="s">
        <v>699</v>
      </c>
      <c r="B58" s="621"/>
      <c r="C58" s="621"/>
      <c r="D58" s="621"/>
      <c r="E58" s="621"/>
      <c r="F58" s="621"/>
      <c r="G58" s="211"/>
      <c r="H58" s="212"/>
    </row>
    <row r="59" spans="1:9" s="215" customFormat="1">
      <c r="A59" s="621" t="s">
        <v>700</v>
      </c>
      <c r="B59" s="621"/>
      <c r="C59" s="621"/>
      <c r="D59" s="621"/>
      <c r="E59" s="621"/>
      <c r="F59" s="216"/>
      <c r="G59" s="211"/>
      <c r="H59" s="214"/>
    </row>
    <row r="60" spans="1:9" s="213" customFormat="1" ht="22.5" customHeight="1">
      <c r="A60" s="622" t="s">
        <v>701</v>
      </c>
      <c r="B60" s="622"/>
      <c r="C60" s="622"/>
      <c r="D60" s="622"/>
      <c r="E60" s="622"/>
      <c r="F60" s="622"/>
      <c r="G60" s="622"/>
      <c r="H60" s="20"/>
      <c r="I60" s="20"/>
    </row>
    <row r="61" spans="1:9" s="213" customFormat="1" ht="16.5" customHeight="1">
      <c r="A61" s="623"/>
      <c r="B61" s="623"/>
      <c r="C61" s="623"/>
      <c r="D61" s="623"/>
      <c r="E61" s="623"/>
      <c r="F61" s="623"/>
      <c r="G61" s="20"/>
      <c r="H61" s="20"/>
    </row>
    <row r="62" spans="1:9">
      <c r="A62" s="20"/>
      <c r="B62" s="20"/>
      <c r="C62" s="20"/>
      <c r="D62" s="20"/>
      <c r="E62" s="20"/>
      <c r="F62" s="20"/>
      <c r="G62" s="20"/>
    </row>
    <row r="63" spans="1:9">
      <c r="A63" s="20"/>
      <c r="B63" s="20"/>
      <c r="C63" s="20"/>
      <c r="D63" s="20"/>
      <c r="E63" s="20"/>
      <c r="F63" s="20"/>
      <c r="G63" s="20"/>
    </row>
  </sheetData>
  <mergeCells count="10">
    <mergeCell ref="A58:F58"/>
    <mergeCell ref="A59:E59"/>
    <mergeCell ref="A60:G60"/>
    <mergeCell ref="A61:F61"/>
    <mergeCell ref="A3:A4"/>
    <mergeCell ref="B3:B4"/>
    <mergeCell ref="C3:F3"/>
    <mergeCell ref="G3:G4"/>
    <mergeCell ref="H3:H4"/>
    <mergeCell ref="A57:F57"/>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B238-0441-4BCE-A101-877E16B6094A}">
  <sheetPr codeName="工作表9">
    <tabColor rgb="FFC00000"/>
  </sheetPr>
  <dimension ref="A1:AF74"/>
  <sheetViews>
    <sheetView workbookViewId="0">
      <pane ySplit="3" topLeftCell="A4" activePane="bottomLeft" state="frozen"/>
      <selection pane="bottomLeft" activeCell="R14" sqref="R14"/>
    </sheetView>
  </sheetViews>
  <sheetFormatPr defaultColWidth="9" defaultRowHeight="17"/>
  <cols>
    <col min="1" max="1" width="8.90625" style="35" customWidth="1"/>
    <col min="2" max="28" width="6.08984375" style="35" customWidth="1"/>
    <col min="29" max="29" width="6.36328125" style="35" bestFit="1" customWidth="1"/>
    <col min="30" max="30" width="3.26953125" style="35" customWidth="1"/>
    <col min="31" max="31" width="12" style="35" bestFit="1" customWidth="1"/>
    <col min="32" max="256" width="9" style="35"/>
    <col min="257" max="257" width="8.90625" style="35" customWidth="1"/>
    <col min="258" max="284" width="6.08984375" style="35" customWidth="1"/>
    <col min="285" max="285" width="6.36328125" style="35" bestFit="1" customWidth="1"/>
    <col min="286" max="286" width="3.26953125" style="35" customWidth="1"/>
    <col min="287" max="287" width="12" style="35" bestFit="1" customWidth="1"/>
    <col min="288" max="512" width="9" style="35"/>
    <col min="513" max="513" width="8.90625" style="35" customWidth="1"/>
    <col min="514" max="540" width="6.08984375" style="35" customWidth="1"/>
    <col min="541" max="541" width="6.36328125" style="35" bestFit="1" customWidth="1"/>
    <col min="542" max="542" width="3.26953125" style="35" customWidth="1"/>
    <col min="543" max="543" width="12" style="35" bestFit="1" customWidth="1"/>
    <col min="544" max="768" width="9" style="35"/>
    <col min="769" max="769" width="8.90625" style="35" customWidth="1"/>
    <col min="770" max="796" width="6.08984375" style="35" customWidth="1"/>
    <col min="797" max="797" width="6.36328125" style="35" bestFit="1" customWidth="1"/>
    <col min="798" max="798" width="3.26953125" style="35" customWidth="1"/>
    <col min="799" max="799" width="12" style="35" bestFit="1" customWidth="1"/>
    <col min="800" max="1024" width="9" style="35"/>
    <col min="1025" max="1025" width="8.90625" style="35" customWidth="1"/>
    <col min="1026" max="1052" width="6.08984375" style="35" customWidth="1"/>
    <col min="1053" max="1053" width="6.36328125" style="35" bestFit="1" customWidth="1"/>
    <col min="1054" max="1054" width="3.26953125" style="35" customWidth="1"/>
    <col min="1055" max="1055" width="12" style="35" bestFit="1" customWidth="1"/>
    <col min="1056" max="1280" width="9" style="35"/>
    <col min="1281" max="1281" width="8.90625" style="35" customWidth="1"/>
    <col min="1282" max="1308" width="6.08984375" style="35" customWidth="1"/>
    <col min="1309" max="1309" width="6.36328125" style="35" bestFit="1" customWidth="1"/>
    <col min="1310" max="1310" width="3.26953125" style="35" customWidth="1"/>
    <col min="1311" max="1311" width="12" style="35" bestFit="1" customWidth="1"/>
    <col min="1312" max="1536" width="9" style="35"/>
    <col min="1537" max="1537" width="8.90625" style="35" customWidth="1"/>
    <col min="1538" max="1564" width="6.08984375" style="35" customWidth="1"/>
    <col min="1565" max="1565" width="6.36328125" style="35" bestFit="1" customWidth="1"/>
    <col min="1566" max="1566" width="3.26953125" style="35" customWidth="1"/>
    <col min="1567" max="1567" width="12" style="35" bestFit="1" customWidth="1"/>
    <col min="1568" max="1792" width="9" style="35"/>
    <col min="1793" max="1793" width="8.90625" style="35" customWidth="1"/>
    <col min="1794" max="1820" width="6.08984375" style="35" customWidth="1"/>
    <col min="1821" max="1821" width="6.36328125" style="35" bestFit="1" customWidth="1"/>
    <col min="1822" max="1822" width="3.26953125" style="35" customWidth="1"/>
    <col min="1823" max="1823" width="12" style="35" bestFit="1" customWidth="1"/>
    <col min="1824" max="2048" width="9" style="35"/>
    <col min="2049" max="2049" width="8.90625" style="35" customWidth="1"/>
    <col min="2050" max="2076" width="6.08984375" style="35" customWidth="1"/>
    <col min="2077" max="2077" width="6.36328125" style="35" bestFit="1" customWidth="1"/>
    <col min="2078" max="2078" width="3.26953125" style="35" customWidth="1"/>
    <col min="2079" max="2079" width="12" style="35" bestFit="1" customWidth="1"/>
    <col min="2080" max="2304" width="9" style="35"/>
    <col min="2305" max="2305" width="8.90625" style="35" customWidth="1"/>
    <col min="2306" max="2332" width="6.08984375" style="35" customWidth="1"/>
    <col min="2333" max="2333" width="6.36328125" style="35" bestFit="1" customWidth="1"/>
    <col min="2334" max="2334" width="3.26953125" style="35" customWidth="1"/>
    <col min="2335" max="2335" width="12" style="35" bestFit="1" customWidth="1"/>
    <col min="2336" max="2560" width="9" style="35"/>
    <col min="2561" max="2561" width="8.90625" style="35" customWidth="1"/>
    <col min="2562" max="2588" width="6.08984375" style="35" customWidth="1"/>
    <col min="2589" max="2589" width="6.36328125" style="35" bestFit="1" customWidth="1"/>
    <col min="2590" max="2590" width="3.26953125" style="35" customWidth="1"/>
    <col min="2591" max="2591" width="12" style="35" bestFit="1" customWidth="1"/>
    <col min="2592" max="2816" width="9" style="35"/>
    <col min="2817" max="2817" width="8.90625" style="35" customWidth="1"/>
    <col min="2818" max="2844" width="6.08984375" style="35" customWidth="1"/>
    <col min="2845" max="2845" width="6.36328125" style="35" bestFit="1" customWidth="1"/>
    <col min="2846" max="2846" width="3.26953125" style="35" customWidth="1"/>
    <col min="2847" max="2847" width="12" style="35" bestFit="1" customWidth="1"/>
    <col min="2848" max="3072" width="9" style="35"/>
    <col min="3073" max="3073" width="8.90625" style="35" customWidth="1"/>
    <col min="3074" max="3100" width="6.08984375" style="35" customWidth="1"/>
    <col min="3101" max="3101" width="6.36328125" style="35" bestFit="1" customWidth="1"/>
    <col min="3102" max="3102" width="3.26953125" style="35" customWidth="1"/>
    <col min="3103" max="3103" width="12" style="35" bestFit="1" customWidth="1"/>
    <col min="3104" max="3328" width="9" style="35"/>
    <col min="3329" max="3329" width="8.90625" style="35" customWidth="1"/>
    <col min="3330" max="3356" width="6.08984375" style="35" customWidth="1"/>
    <col min="3357" max="3357" width="6.36328125" style="35" bestFit="1" customWidth="1"/>
    <col min="3358" max="3358" width="3.26953125" style="35" customWidth="1"/>
    <col min="3359" max="3359" width="12" style="35" bestFit="1" customWidth="1"/>
    <col min="3360" max="3584" width="9" style="35"/>
    <col min="3585" max="3585" width="8.90625" style="35" customWidth="1"/>
    <col min="3586" max="3612" width="6.08984375" style="35" customWidth="1"/>
    <col min="3613" max="3613" width="6.36328125" style="35" bestFit="1" customWidth="1"/>
    <col min="3614" max="3614" width="3.26953125" style="35" customWidth="1"/>
    <col min="3615" max="3615" width="12" style="35" bestFit="1" customWidth="1"/>
    <col min="3616" max="3840" width="9" style="35"/>
    <col min="3841" max="3841" width="8.90625" style="35" customWidth="1"/>
    <col min="3842" max="3868" width="6.08984375" style="35" customWidth="1"/>
    <col min="3869" max="3869" width="6.36328125" style="35" bestFit="1" customWidth="1"/>
    <col min="3870" max="3870" width="3.26953125" style="35" customWidth="1"/>
    <col min="3871" max="3871" width="12" style="35" bestFit="1" customWidth="1"/>
    <col min="3872" max="4096" width="9" style="35"/>
    <col min="4097" max="4097" width="8.90625" style="35" customWidth="1"/>
    <col min="4098" max="4124" width="6.08984375" style="35" customWidth="1"/>
    <col min="4125" max="4125" width="6.36328125" style="35" bestFit="1" customWidth="1"/>
    <col min="4126" max="4126" width="3.26953125" style="35" customWidth="1"/>
    <col min="4127" max="4127" width="12" style="35" bestFit="1" customWidth="1"/>
    <col min="4128" max="4352" width="9" style="35"/>
    <col min="4353" max="4353" width="8.90625" style="35" customWidth="1"/>
    <col min="4354" max="4380" width="6.08984375" style="35" customWidth="1"/>
    <col min="4381" max="4381" width="6.36328125" style="35" bestFit="1" customWidth="1"/>
    <col min="4382" max="4382" width="3.26953125" style="35" customWidth="1"/>
    <col min="4383" max="4383" width="12" style="35" bestFit="1" customWidth="1"/>
    <col min="4384" max="4608" width="9" style="35"/>
    <col min="4609" max="4609" width="8.90625" style="35" customWidth="1"/>
    <col min="4610" max="4636" width="6.08984375" style="35" customWidth="1"/>
    <col min="4637" max="4637" width="6.36328125" style="35" bestFit="1" customWidth="1"/>
    <col min="4638" max="4638" width="3.26953125" style="35" customWidth="1"/>
    <col min="4639" max="4639" width="12" style="35" bestFit="1" customWidth="1"/>
    <col min="4640" max="4864" width="9" style="35"/>
    <col min="4865" max="4865" width="8.90625" style="35" customWidth="1"/>
    <col min="4866" max="4892" width="6.08984375" style="35" customWidth="1"/>
    <col min="4893" max="4893" width="6.36328125" style="35" bestFit="1" customWidth="1"/>
    <col min="4894" max="4894" width="3.26953125" style="35" customWidth="1"/>
    <col min="4895" max="4895" width="12" style="35" bestFit="1" customWidth="1"/>
    <col min="4896" max="5120" width="9" style="35"/>
    <col min="5121" max="5121" width="8.90625" style="35" customWidth="1"/>
    <col min="5122" max="5148" width="6.08984375" style="35" customWidth="1"/>
    <col min="5149" max="5149" width="6.36328125" style="35" bestFit="1" customWidth="1"/>
    <col min="5150" max="5150" width="3.26953125" style="35" customWidth="1"/>
    <col min="5151" max="5151" width="12" style="35" bestFit="1" customWidth="1"/>
    <col min="5152" max="5376" width="9" style="35"/>
    <col min="5377" max="5377" width="8.90625" style="35" customWidth="1"/>
    <col min="5378" max="5404" width="6.08984375" style="35" customWidth="1"/>
    <col min="5405" max="5405" width="6.36328125" style="35" bestFit="1" customWidth="1"/>
    <col min="5406" max="5406" width="3.26953125" style="35" customWidth="1"/>
    <col min="5407" max="5407" width="12" style="35" bestFit="1" customWidth="1"/>
    <col min="5408" max="5632" width="9" style="35"/>
    <col min="5633" max="5633" width="8.90625" style="35" customWidth="1"/>
    <col min="5634" max="5660" width="6.08984375" style="35" customWidth="1"/>
    <col min="5661" max="5661" width="6.36328125" style="35" bestFit="1" customWidth="1"/>
    <col min="5662" max="5662" width="3.26953125" style="35" customWidth="1"/>
    <col min="5663" max="5663" width="12" style="35" bestFit="1" customWidth="1"/>
    <col min="5664" max="5888" width="9" style="35"/>
    <col min="5889" max="5889" width="8.90625" style="35" customWidth="1"/>
    <col min="5890" max="5916" width="6.08984375" style="35" customWidth="1"/>
    <col min="5917" max="5917" width="6.36328125" style="35" bestFit="1" customWidth="1"/>
    <col min="5918" max="5918" width="3.26953125" style="35" customWidth="1"/>
    <col min="5919" max="5919" width="12" style="35" bestFit="1" customWidth="1"/>
    <col min="5920" max="6144" width="9" style="35"/>
    <col min="6145" max="6145" width="8.90625" style="35" customWidth="1"/>
    <col min="6146" max="6172" width="6.08984375" style="35" customWidth="1"/>
    <col min="6173" max="6173" width="6.36328125" style="35" bestFit="1" customWidth="1"/>
    <col min="6174" max="6174" width="3.26953125" style="35" customWidth="1"/>
    <col min="6175" max="6175" width="12" style="35" bestFit="1" customWidth="1"/>
    <col min="6176" max="6400" width="9" style="35"/>
    <col min="6401" max="6401" width="8.90625" style="35" customWidth="1"/>
    <col min="6402" max="6428" width="6.08984375" style="35" customWidth="1"/>
    <col min="6429" max="6429" width="6.36328125" style="35" bestFit="1" customWidth="1"/>
    <col min="6430" max="6430" width="3.26953125" style="35" customWidth="1"/>
    <col min="6431" max="6431" width="12" style="35" bestFit="1" customWidth="1"/>
    <col min="6432" max="6656" width="9" style="35"/>
    <col min="6657" max="6657" width="8.90625" style="35" customWidth="1"/>
    <col min="6658" max="6684" width="6.08984375" style="35" customWidth="1"/>
    <col min="6685" max="6685" width="6.36328125" style="35" bestFit="1" customWidth="1"/>
    <col min="6686" max="6686" width="3.26953125" style="35" customWidth="1"/>
    <col min="6687" max="6687" width="12" style="35" bestFit="1" customWidth="1"/>
    <col min="6688" max="6912" width="9" style="35"/>
    <col min="6913" max="6913" width="8.90625" style="35" customWidth="1"/>
    <col min="6914" max="6940" width="6.08984375" style="35" customWidth="1"/>
    <col min="6941" max="6941" width="6.36328125" style="35" bestFit="1" customWidth="1"/>
    <col min="6942" max="6942" width="3.26953125" style="35" customWidth="1"/>
    <col min="6943" max="6943" width="12" style="35" bestFit="1" customWidth="1"/>
    <col min="6944" max="7168" width="9" style="35"/>
    <col min="7169" max="7169" width="8.90625" style="35" customWidth="1"/>
    <col min="7170" max="7196" width="6.08984375" style="35" customWidth="1"/>
    <col min="7197" max="7197" width="6.36328125" style="35" bestFit="1" customWidth="1"/>
    <col min="7198" max="7198" width="3.26953125" style="35" customWidth="1"/>
    <col min="7199" max="7199" width="12" style="35" bestFit="1" customWidth="1"/>
    <col min="7200" max="7424" width="9" style="35"/>
    <col min="7425" max="7425" width="8.90625" style="35" customWidth="1"/>
    <col min="7426" max="7452" width="6.08984375" style="35" customWidth="1"/>
    <col min="7453" max="7453" width="6.36328125" style="35" bestFit="1" customWidth="1"/>
    <col min="7454" max="7454" width="3.26953125" style="35" customWidth="1"/>
    <col min="7455" max="7455" width="12" style="35" bestFit="1" customWidth="1"/>
    <col min="7456" max="7680" width="9" style="35"/>
    <col min="7681" max="7681" width="8.90625" style="35" customWidth="1"/>
    <col min="7682" max="7708" width="6.08984375" style="35" customWidth="1"/>
    <col min="7709" max="7709" width="6.36328125" style="35" bestFit="1" customWidth="1"/>
    <col min="7710" max="7710" width="3.26953125" style="35" customWidth="1"/>
    <col min="7711" max="7711" width="12" style="35" bestFit="1" customWidth="1"/>
    <col min="7712" max="7936" width="9" style="35"/>
    <col min="7937" max="7937" width="8.90625" style="35" customWidth="1"/>
    <col min="7938" max="7964" width="6.08984375" style="35" customWidth="1"/>
    <col min="7965" max="7965" width="6.36328125" style="35" bestFit="1" customWidth="1"/>
    <col min="7966" max="7966" width="3.26953125" style="35" customWidth="1"/>
    <col min="7967" max="7967" width="12" style="35" bestFit="1" customWidth="1"/>
    <col min="7968" max="8192" width="9" style="35"/>
    <col min="8193" max="8193" width="8.90625" style="35" customWidth="1"/>
    <col min="8194" max="8220" width="6.08984375" style="35" customWidth="1"/>
    <col min="8221" max="8221" width="6.36328125" style="35" bestFit="1" customWidth="1"/>
    <col min="8222" max="8222" width="3.26953125" style="35" customWidth="1"/>
    <col min="8223" max="8223" width="12" style="35" bestFit="1" customWidth="1"/>
    <col min="8224" max="8448" width="9" style="35"/>
    <col min="8449" max="8449" width="8.90625" style="35" customWidth="1"/>
    <col min="8450" max="8476" width="6.08984375" style="35" customWidth="1"/>
    <col min="8477" max="8477" width="6.36328125" style="35" bestFit="1" customWidth="1"/>
    <col min="8478" max="8478" width="3.26953125" style="35" customWidth="1"/>
    <col min="8479" max="8479" width="12" style="35" bestFit="1" customWidth="1"/>
    <col min="8480" max="8704" width="9" style="35"/>
    <col min="8705" max="8705" width="8.90625" style="35" customWidth="1"/>
    <col min="8706" max="8732" width="6.08984375" style="35" customWidth="1"/>
    <col min="8733" max="8733" width="6.36328125" style="35" bestFit="1" customWidth="1"/>
    <col min="8734" max="8734" width="3.26953125" style="35" customWidth="1"/>
    <col min="8735" max="8735" width="12" style="35" bestFit="1" customWidth="1"/>
    <col min="8736" max="8960" width="9" style="35"/>
    <col min="8961" max="8961" width="8.90625" style="35" customWidth="1"/>
    <col min="8962" max="8988" width="6.08984375" style="35" customWidth="1"/>
    <col min="8989" max="8989" width="6.36328125" style="35" bestFit="1" customWidth="1"/>
    <col min="8990" max="8990" width="3.26953125" style="35" customWidth="1"/>
    <col min="8991" max="8991" width="12" style="35" bestFit="1" customWidth="1"/>
    <col min="8992" max="9216" width="9" style="35"/>
    <col min="9217" max="9217" width="8.90625" style="35" customWidth="1"/>
    <col min="9218" max="9244" width="6.08984375" style="35" customWidth="1"/>
    <col min="9245" max="9245" width="6.36328125" style="35" bestFit="1" customWidth="1"/>
    <col min="9246" max="9246" width="3.26953125" style="35" customWidth="1"/>
    <col min="9247" max="9247" width="12" style="35" bestFit="1" customWidth="1"/>
    <col min="9248" max="9472" width="9" style="35"/>
    <col min="9473" max="9473" width="8.90625" style="35" customWidth="1"/>
    <col min="9474" max="9500" width="6.08984375" style="35" customWidth="1"/>
    <col min="9501" max="9501" width="6.36328125" style="35" bestFit="1" customWidth="1"/>
    <col min="9502" max="9502" width="3.26953125" style="35" customWidth="1"/>
    <col min="9503" max="9503" width="12" style="35" bestFit="1" customWidth="1"/>
    <col min="9504" max="9728" width="9" style="35"/>
    <col min="9729" max="9729" width="8.90625" style="35" customWidth="1"/>
    <col min="9730" max="9756" width="6.08984375" style="35" customWidth="1"/>
    <col min="9757" max="9757" width="6.36328125" style="35" bestFit="1" customWidth="1"/>
    <col min="9758" max="9758" width="3.26953125" style="35" customWidth="1"/>
    <col min="9759" max="9759" width="12" style="35" bestFit="1" customWidth="1"/>
    <col min="9760" max="9984" width="9" style="35"/>
    <col min="9985" max="9985" width="8.90625" style="35" customWidth="1"/>
    <col min="9986" max="10012" width="6.08984375" style="35" customWidth="1"/>
    <col min="10013" max="10013" width="6.36328125" style="35" bestFit="1" customWidth="1"/>
    <col min="10014" max="10014" width="3.26953125" style="35" customWidth="1"/>
    <col min="10015" max="10015" width="12" style="35" bestFit="1" customWidth="1"/>
    <col min="10016" max="10240" width="9" style="35"/>
    <col min="10241" max="10241" width="8.90625" style="35" customWidth="1"/>
    <col min="10242" max="10268" width="6.08984375" style="35" customWidth="1"/>
    <col min="10269" max="10269" width="6.36328125" style="35" bestFit="1" customWidth="1"/>
    <col min="10270" max="10270" width="3.26953125" style="35" customWidth="1"/>
    <col min="10271" max="10271" width="12" style="35" bestFit="1" customWidth="1"/>
    <col min="10272" max="10496" width="9" style="35"/>
    <col min="10497" max="10497" width="8.90625" style="35" customWidth="1"/>
    <col min="10498" max="10524" width="6.08984375" style="35" customWidth="1"/>
    <col min="10525" max="10525" width="6.36328125" style="35" bestFit="1" customWidth="1"/>
    <col min="10526" max="10526" width="3.26953125" style="35" customWidth="1"/>
    <col min="10527" max="10527" width="12" style="35" bestFit="1" customWidth="1"/>
    <col min="10528" max="10752" width="9" style="35"/>
    <col min="10753" max="10753" width="8.90625" style="35" customWidth="1"/>
    <col min="10754" max="10780" width="6.08984375" style="35" customWidth="1"/>
    <col min="10781" max="10781" width="6.36328125" style="35" bestFit="1" customWidth="1"/>
    <col min="10782" max="10782" width="3.26953125" style="35" customWidth="1"/>
    <col min="10783" max="10783" width="12" style="35" bestFit="1" customWidth="1"/>
    <col min="10784" max="11008" width="9" style="35"/>
    <col min="11009" max="11009" width="8.90625" style="35" customWidth="1"/>
    <col min="11010" max="11036" width="6.08984375" style="35" customWidth="1"/>
    <col min="11037" max="11037" width="6.36328125" style="35" bestFit="1" customWidth="1"/>
    <col min="11038" max="11038" width="3.26953125" style="35" customWidth="1"/>
    <col min="11039" max="11039" width="12" style="35" bestFit="1" customWidth="1"/>
    <col min="11040" max="11264" width="9" style="35"/>
    <col min="11265" max="11265" width="8.90625" style="35" customWidth="1"/>
    <col min="11266" max="11292" width="6.08984375" style="35" customWidth="1"/>
    <col min="11293" max="11293" width="6.36328125" style="35" bestFit="1" customWidth="1"/>
    <col min="11294" max="11294" width="3.26953125" style="35" customWidth="1"/>
    <col min="11295" max="11295" width="12" style="35" bestFit="1" customWidth="1"/>
    <col min="11296" max="11520" width="9" style="35"/>
    <col min="11521" max="11521" width="8.90625" style="35" customWidth="1"/>
    <col min="11522" max="11548" width="6.08984375" style="35" customWidth="1"/>
    <col min="11549" max="11549" width="6.36328125" style="35" bestFit="1" customWidth="1"/>
    <col min="11550" max="11550" width="3.26953125" style="35" customWidth="1"/>
    <col min="11551" max="11551" width="12" style="35" bestFit="1" customWidth="1"/>
    <col min="11552" max="11776" width="9" style="35"/>
    <col min="11777" max="11777" width="8.90625" style="35" customWidth="1"/>
    <col min="11778" max="11804" width="6.08984375" style="35" customWidth="1"/>
    <col min="11805" max="11805" width="6.36328125" style="35" bestFit="1" customWidth="1"/>
    <col min="11806" max="11806" width="3.26953125" style="35" customWidth="1"/>
    <col min="11807" max="11807" width="12" style="35" bestFit="1" customWidth="1"/>
    <col min="11808" max="12032" width="9" style="35"/>
    <col min="12033" max="12033" width="8.90625" style="35" customWidth="1"/>
    <col min="12034" max="12060" width="6.08984375" style="35" customWidth="1"/>
    <col min="12061" max="12061" width="6.36328125" style="35" bestFit="1" customWidth="1"/>
    <col min="12062" max="12062" width="3.26953125" style="35" customWidth="1"/>
    <col min="12063" max="12063" width="12" style="35" bestFit="1" customWidth="1"/>
    <col min="12064" max="12288" width="9" style="35"/>
    <col min="12289" max="12289" width="8.90625" style="35" customWidth="1"/>
    <col min="12290" max="12316" width="6.08984375" style="35" customWidth="1"/>
    <col min="12317" max="12317" width="6.36328125" style="35" bestFit="1" customWidth="1"/>
    <col min="12318" max="12318" width="3.26953125" style="35" customWidth="1"/>
    <col min="12319" max="12319" width="12" style="35" bestFit="1" customWidth="1"/>
    <col min="12320" max="12544" width="9" style="35"/>
    <col min="12545" max="12545" width="8.90625" style="35" customWidth="1"/>
    <col min="12546" max="12572" width="6.08984375" style="35" customWidth="1"/>
    <col min="12573" max="12573" width="6.36328125" style="35" bestFit="1" customWidth="1"/>
    <col min="12574" max="12574" width="3.26953125" style="35" customWidth="1"/>
    <col min="12575" max="12575" width="12" style="35" bestFit="1" customWidth="1"/>
    <col min="12576" max="12800" width="9" style="35"/>
    <col min="12801" max="12801" width="8.90625" style="35" customWidth="1"/>
    <col min="12802" max="12828" width="6.08984375" style="35" customWidth="1"/>
    <col min="12829" max="12829" width="6.36328125" style="35" bestFit="1" customWidth="1"/>
    <col min="12830" max="12830" width="3.26953125" style="35" customWidth="1"/>
    <col min="12831" max="12831" width="12" style="35" bestFit="1" customWidth="1"/>
    <col min="12832" max="13056" width="9" style="35"/>
    <col min="13057" max="13057" width="8.90625" style="35" customWidth="1"/>
    <col min="13058" max="13084" width="6.08984375" style="35" customWidth="1"/>
    <col min="13085" max="13085" width="6.36328125" style="35" bestFit="1" customWidth="1"/>
    <col min="13086" max="13086" width="3.26953125" style="35" customWidth="1"/>
    <col min="13087" max="13087" width="12" style="35" bestFit="1" customWidth="1"/>
    <col min="13088" max="13312" width="9" style="35"/>
    <col min="13313" max="13313" width="8.90625" style="35" customWidth="1"/>
    <col min="13314" max="13340" width="6.08984375" style="35" customWidth="1"/>
    <col min="13341" max="13341" width="6.36328125" style="35" bestFit="1" customWidth="1"/>
    <col min="13342" max="13342" width="3.26953125" style="35" customWidth="1"/>
    <col min="13343" max="13343" width="12" style="35" bestFit="1" customWidth="1"/>
    <col min="13344" max="13568" width="9" style="35"/>
    <col min="13569" max="13569" width="8.90625" style="35" customWidth="1"/>
    <col min="13570" max="13596" width="6.08984375" style="35" customWidth="1"/>
    <col min="13597" max="13597" width="6.36328125" style="35" bestFit="1" customWidth="1"/>
    <col min="13598" max="13598" width="3.26953125" style="35" customWidth="1"/>
    <col min="13599" max="13599" width="12" style="35" bestFit="1" customWidth="1"/>
    <col min="13600" max="13824" width="9" style="35"/>
    <col min="13825" max="13825" width="8.90625" style="35" customWidth="1"/>
    <col min="13826" max="13852" width="6.08984375" style="35" customWidth="1"/>
    <col min="13853" max="13853" width="6.36328125" style="35" bestFit="1" customWidth="1"/>
    <col min="13854" max="13854" width="3.26953125" style="35" customWidth="1"/>
    <col min="13855" max="13855" width="12" style="35" bestFit="1" customWidth="1"/>
    <col min="13856" max="14080" width="9" style="35"/>
    <col min="14081" max="14081" width="8.90625" style="35" customWidth="1"/>
    <col min="14082" max="14108" width="6.08984375" style="35" customWidth="1"/>
    <col min="14109" max="14109" width="6.36328125" style="35" bestFit="1" customWidth="1"/>
    <col min="14110" max="14110" width="3.26953125" style="35" customWidth="1"/>
    <col min="14111" max="14111" width="12" style="35" bestFit="1" customWidth="1"/>
    <col min="14112" max="14336" width="9" style="35"/>
    <col min="14337" max="14337" width="8.90625" style="35" customWidth="1"/>
    <col min="14338" max="14364" width="6.08984375" style="35" customWidth="1"/>
    <col min="14365" max="14365" width="6.36328125" style="35" bestFit="1" customWidth="1"/>
    <col min="14366" max="14366" width="3.26953125" style="35" customWidth="1"/>
    <col min="14367" max="14367" width="12" style="35" bestFit="1" customWidth="1"/>
    <col min="14368" max="14592" width="9" style="35"/>
    <col min="14593" max="14593" width="8.90625" style="35" customWidth="1"/>
    <col min="14594" max="14620" width="6.08984375" style="35" customWidth="1"/>
    <col min="14621" max="14621" width="6.36328125" style="35" bestFit="1" customWidth="1"/>
    <col min="14622" max="14622" width="3.26953125" style="35" customWidth="1"/>
    <col min="14623" max="14623" width="12" style="35" bestFit="1" customWidth="1"/>
    <col min="14624" max="14848" width="9" style="35"/>
    <col min="14849" max="14849" width="8.90625" style="35" customWidth="1"/>
    <col min="14850" max="14876" width="6.08984375" style="35" customWidth="1"/>
    <col min="14877" max="14877" width="6.36328125" style="35" bestFit="1" customWidth="1"/>
    <col min="14878" max="14878" width="3.26953125" style="35" customWidth="1"/>
    <col min="14879" max="14879" width="12" style="35" bestFit="1" customWidth="1"/>
    <col min="14880" max="15104" width="9" style="35"/>
    <col min="15105" max="15105" width="8.90625" style="35" customWidth="1"/>
    <col min="15106" max="15132" width="6.08984375" style="35" customWidth="1"/>
    <col min="15133" max="15133" width="6.36328125" style="35" bestFit="1" customWidth="1"/>
    <col min="15134" max="15134" width="3.26953125" style="35" customWidth="1"/>
    <col min="15135" max="15135" width="12" style="35" bestFit="1" customWidth="1"/>
    <col min="15136" max="15360" width="9" style="35"/>
    <col min="15361" max="15361" width="8.90625" style="35" customWidth="1"/>
    <col min="15362" max="15388" width="6.08984375" style="35" customWidth="1"/>
    <col min="15389" max="15389" width="6.36328125" style="35" bestFit="1" customWidth="1"/>
    <col min="15390" max="15390" width="3.26953125" style="35" customWidth="1"/>
    <col min="15391" max="15391" width="12" style="35" bestFit="1" customWidth="1"/>
    <col min="15392" max="15616" width="9" style="35"/>
    <col min="15617" max="15617" width="8.90625" style="35" customWidth="1"/>
    <col min="15618" max="15644" width="6.08984375" style="35" customWidth="1"/>
    <col min="15645" max="15645" width="6.36328125" style="35" bestFit="1" customWidth="1"/>
    <col min="15646" max="15646" width="3.26953125" style="35" customWidth="1"/>
    <col min="15647" max="15647" width="12" style="35" bestFit="1" customWidth="1"/>
    <col min="15648" max="15872" width="9" style="35"/>
    <col min="15873" max="15873" width="8.90625" style="35" customWidth="1"/>
    <col min="15874" max="15900" width="6.08984375" style="35" customWidth="1"/>
    <col min="15901" max="15901" width="6.36328125" style="35" bestFit="1" customWidth="1"/>
    <col min="15902" max="15902" width="3.26953125" style="35" customWidth="1"/>
    <col min="15903" max="15903" width="12" style="35" bestFit="1" customWidth="1"/>
    <col min="15904" max="16128" width="9" style="35"/>
    <col min="16129" max="16129" width="8.90625" style="35" customWidth="1"/>
    <col min="16130" max="16156" width="6.08984375" style="35" customWidth="1"/>
    <col min="16157" max="16157" width="6.36328125" style="35" bestFit="1" customWidth="1"/>
    <col min="16158" max="16158" width="3.26953125" style="35" customWidth="1"/>
    <col min="16159" max="16159" width="12" style="35" bestFit="1" customWidth="1"/>
    <col min="16160" max="16384" width="9" style="35"/>
  </cols>
  <sheetData>
    <row r="1" spans="1:32" s="102" customFormat="1" ht="20.25" customHeight="1">
      <c r="A1" s="575" t="s">
        <v>522</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E1" s="37" t="s">
        <v>27</v>
      </c>
      <c r="AF1" s="190">
        <v>0.105</v>
      </c>
    </row>
    <row r="2" spans="1:32" s="36" customFormat="1" ht="19.5" customHeight="1" thickBot="1">
      <c r="A2" s="576" t="s">
        <v>523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E2" s="37" t="s">
        <v>30</v>
      </c>
      <c r="AF2" s="190">
        <v>0.01</v>
      </c>
    </row>
    <row r="3" spans="1:32" ht="12" customHeight="1">
      <c r="A3" s="577"/>
      <c r="B3" s="580" t="s">
        <v>524</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61" t="s">
        <v>525</v>
      </c>
      <c r="AC3" s="562"/>
    </row>
    <row r="4" spans="1:32" ht="12" customHeight="1">
      <c r="A4" s="578"/>
      <c r="B4" s="563">
        <v>11100</v>
      </c>
      <c r="C4" s="563"/>
      <c r="D4" s="563">
        <v>12540</v>
      </c>
      <c r="E4" s="563"/>
      <c r="F4" s="563">
        <v>13500</v>
      </c>
      <c r="G4" s="563"/>
      <c r="H4" s="563">
        <v>15840</v>
      </c>
      <c r="I4" s="563"/>
      <c r="J4" s="559">
        <v>16500</v>
      </c>
      <c r="K4" s="560"/>
      <c r="L4" s="563">
        <v>17280</v>
      </c>
      <c r="M4" s="563"/>
      <c r="N4" s="563">
        <v>17880</v>
      </c>
      <c r="O4" s="563"/>
      <c r="P4" s="568">
        <v>19047</v>
      </c>
      <c r="Q4" s="568"/>
      <c r="R4" s="568">
        <v>20008</v>
      </c>
      <c r="S4" s="568"/>
      <c r="T4" s="563">
        <v>21009</v>
      </c>
      <c r="U4" s="563"/>
      <c r="V4" s="568">
        <v>22000</v>
      </c>
      <c r="W4" s="568"/>
      <c r="X4" s="563">
        <v>23100</v>
      </c>
      <c r="Y4" s="563"/>
      <c r="Z4" s="559">
        <v>24000</v>
      </c>
      <c r="AA4" s="560"/>
      <c r="AB4" s="559">
        <v>25250</v>
      </c>
      <c r="AC4" s="567"/>
    </row>
    <row r="5" spans="1:32" ht="12" customHeight="1">
      <c r="A5" s="579"/>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15" customHeight="1">
      <c r="A6" s="42">
        <v>1</v>
      </c>
      <c r="B6" s="43">
        <f t="shared" ref="B6:B35" si="0">ROUND($B$4*$A6/30*$AF$1*20/100,0)+ROUND($B$4*$A6/30*$AF$2*20/100,0)</f>
        <v>9</v>
      </c>
      <c r="C6" s="43">
        <f t="shared" ref="C6:C35" si="1">ROUND($B$4*$A6/30*$AF$1*70/100,0)+ROUND($B$4*$A6/30*$AF$2*70/100,0)</f>
        <v>30</v>
      </c>
      <c r="D6" s="43">
        <f t="shared" ref="D6:D35" si="2">ROUND($D$4*$A6/30*$AF$1*20/100,0)+ROUND($D$4*$A6/30*$AF$2*20/100,0)</f>
        <v>10</v>
      </c>
      <c r="E6" s="43">
        <f t="shared" ref="E6:E35" si="3">ROUND($D$4*$A6/30*$AF$1*70/100,0)+ROUND($D$4*$A6/30*$AF$2*70/100,0)</f>
        <v>34</v>
      </c>
      <c r="F6" s="43">
        <f t="shared" ref="F6:F35" si="4">ROUND($F$4*$A6/30*$AF$1*20/100,0)+ROUND($F$4*$A6/30*$AF$2*20/100,0)</f>
        <v>10</v>
      </c>
      <c r="G6" s="43">
        <f t="shared" ref="G6:G35" si="5">ROUND($F$4*$A6/30*$AF$1*70/100,0)+ROUND($F$4*$A6/30*$AF$2*70/100,0)</f>
        <v>36</v>
      </c>
      <c r="H6" s="43">
        <f t="shared" ref="H6:H35" si="6">ROUND($H$4*$A6/30*$AF$1*20/100,0)+ROUND($H$4*$A6/30*$AF$2*20/100,0)</f>
        <v>12</v>
      </c>
      <c r="I6" s="43">
        <f t="shared" ref="I6:I35" si="7">ROUND($H$4*$A6/30*$AF$1*70/100,0)+ROUND($H$4*$A6/30*$AF$2*70/100,0)</f>
        <v>43</v>
      </c>
      <c r="J6" s="43">
        <f t="shared" ref="J6:J35" si="8">ROUND($J$4*$A6/30*$AF$1*20/100,0)+ROUND($J$4*$A6/30*$AF$2*20/100,0)</f>
        <v>13</v>
      </c>
      <c r="K6" s="43">
        <f t="shared" ref="K6:K35" si="9">ROUND($J$4*$A6/30*$AF$1*70/100,0)+ROUND($J$4*$A6/30*$AF$2*70/100,0)</f>
        <v>44</v>
      </c>
      <c r="L6" s="43">
        <f t="shared" ref="L6:L35" si="10">ROUND($L$4*$A6/30*$AF$1*20/100,0)+ROUND($L$4*$A6/30*$AF$2*20/100,0)</f>
        <v>13</v>
      </c>
      <c r="M6" s="43">
        <f t="shared" ref="M6:M35" si="11">ROUND($L$4*$A6/30*$AF$1*70/100,0)+ROUND($L$4*$A6/30*$AF$2*70/100,0)</f>
        <v>46</v>
      </c>
      <c r="N6" s="43">
        <f t="shared" ref="N6:N35" si="12">ROUND($N$4*$A6/30*$AF$1*20/100,0)+ROUND($N$4*$A6/30*$AF$2*20/100,0)</f>
        <v>14</v>
      </c>
      <c r="O6" s="43">
        <f t="shared" ref="O6:O35" si="13">ROUND($N$4*$A6/30*$AF$1*70/100,0)+ROUND($N$4*$A6/30*$AF$2*70/100,0)</f>
        <v>48</v>
      </c>
      <c r="P6" s="43">
        <f t="shared" ref="P6:P35" si="14">ROUND($P$4*$A6/30*$AF$1*20/100,0)+ROUND($P$4*$A6/30*$AF$2*20/100,0)</f>
        <v>14</v>
      </c>
      <c r="Q6" s="43">
        <f t="shared" ref="Q6:Q35" si="15">ROUND($P$4*$A6/30*$AF$1*70/100,0)+ROUND($P$4*$A6/30*$AF$2*70/100,0)</f>
        <v>51</v>
      </c>
      <c r="R6" s="43">
        <f t="shared" ref="R6:R35" si="16">ROUND($R$4*$A6/30*$AF$1*20/100,0)+ROUND($R$4*$A6/30*$AF$2*20/100,0)</f>
        <v>15</v>
      </c>
      <c r="S6" s="43">
        <f t="shared" ref="S6:S35" si="17">ROUND($R$4*$A6/30*$AF$1*70/100,0)+ROUND($R$4*$A6/30*$AF$2*70/100,0)</f>
        <v>54</v>
      </c>
      <c r="T6" s="43">
        <f t="shared" ref="T6:T35" si="18">ROUND($T$4*$A6/30*$AF$1*20/100,0)+ROUND($T$4*$A6/30*$AF$2*20/100,0)</f>
        <v>16</v>
      </c>
      <c r="U6" s="43">
        <f t="shared" ref="U6:U35" si="19">ROUND($T$4*$A6/30*$AF$1*70/100,0)+ROUND($T$4*$A6/30*$AF$2*70/100,0)</f>
        <v>56</v>
      </c>
      <c r="V6" s="43">
        <f t="shared" ref="V6:V35" si="20">ROUND($V$4*$A6/30*$AF$1*20/100,0)+ROUND($V$4*$A6/30*$AF$2*20/100,0)</f>
        <v>16</v>
      </c>
      <c r="W6" s="43">
        <f t="shared" ref="W6:W35" si="21">ROUND($V$4*$A6/30*$AF$1*70/100,0)+ROUND($V$4*$A6/30*$AF$2*70/100,0)</f>
        <v>59</v>
      </c>
      <c r="X6" s="43">
        <f t="shared" ref="X6:X35" si="22">ROUND($X$4*$A6/30*$AF$1*20/100,0)+ROUND($X$4*$A6/30*$AF$2*20/100,0)</f>
        <v>18</v>
      </c>
      <c r="Y6" s="43">
        <f t="shared" ref="Y6:Y35" si="23">ROUND($X$4*$A6/30*$AF$1*70/100,0)+ROUND($X$4*$A6/30*$AF$2*70/100,0)</f>
        <v>62</v>
      </c>
      <c r="Z6" s="43">
        <f t="shared" ref="Z6:Z35" si="24">ROUND($Z$4*$A6/30*$AF$1*20/100,0)+ROUND($Z$4*$A6/30*$AF$2*20/100,0)</f>
        <v>19</v>
      </c>
      <c r="AA6" s="43">
        <f t="shared" ref="AA6:AA35" si="25">ROUND($Z$4*$A6/30*$AF$1*70/100,0)+ROUND($Z$4*$A6/30*$AF$2*70/100,0)</f>
        <v>65</v>
      </c>
      <c r="AB6" s="44">
        <f t="shared" ref="AB6:AB35" si="26">ROUND($AB$4*$A6/30*$AF$1*20/100,0)+ROUND($AB$4*$A6/30*$AF$2*20/100,0)</f>
        <v>20</v>
      </c>
      <c r="AC6" s="45">
        <f t="shared" ref="AC6:AC35" si="27">ROUND($AB$4*$A6/30*$AF$1*70/100,0)+ROUND($AB$4*$A6/30*$AF$2*70/100,0)</f>
        <v>68</v>
      </c>
    </row>
    <row r="7" spans="1:32" s="46" customFormat="1" ht="11.15" customHeight="1">
      <c r="A7" s="42">
        <v>2</v>
      </c>
      <c r="B7" s="43">
        <f t="shared" si="0"/>
        <v>17</v>
      </c>
      <c r="C7" s="43">
        <f t="shared" si="1"/>
        <v>59</v>
      </c>
      <c r="D7" s="43">
        <f t="shared" si="2"/>
        <v>20</v>
      </c>
      <c r="E7" s="43">
        <f t="shared" si="3"/>
        <v>67</v>
      </c>
      <c r="F7" s="43">
        <f t="shared" si="4"/>
        <v>21</v>
      </c>
      <c r="G7" s="43">
        <f t="shared" si="5"/>
        <v>72</v>
      </c>
      <c r="H7" s="43">
        <f t="shared" si="6"/>
        <v>24</v>
      </c>
      <c r="I7" s="43">
        <f t="shared" si="7"/>
        <v>85</v>
      </c>
      <c r="J7" s="43">
        <f t="shared" si="8"/>
        <v>25</v>
      </c>
      <c r="K7" s="43">
        <f t="shared" si="9"/>
        <v>89</v>
      </c>
      <c r="L7" s="43">
        <f t="shared" si="10"/>
        <v>26</v>
      </c>
      <c r="M7" s="43">
        <f t="shared" si="11"/>
        <v>93</v>
      </c>
      <c r="N7" s="43">
        <f t="shared" si="12"/>
        <v>27</v>
      </c>
      <c r="O7" s="43">
        <f t="shared" si="13"/>
        <v>96</v>
      </c>
      <c r="P7" s="43">
        <f t="shared" si="14"/>
        <v>30</v>
      </c>
      <c r="Q7" s="43">
        <f t="shared" si="15"/>
        <v>102</v>
      </c>
      <c r="R7" s="43">
        <f t="shared" si="16"/>
        <v>31</v>
      </c>
      <c r="S7" s="43">
        <f t="shared" si="17"/>
        <v>107</v>
      </c>
      <c r="T7" s="43">
        <f t="shared" si="18"/>
        <v>32</v>
      </c>
      <c r="U7" s="43">
        <f t="shared" si="19"/>
        <v>113</v>
      </c>
      <c r="V7" s="43">
        <f t="shared" si="20"/>
        <v>34</v>
      </c>
      <c r="W7" s="43">
        <f t="shared" si="21"/>
        <v>118</v>
      </c>
      <c r="X7" s="43">
        <f t="shared" si="22"/>
        <v>35</v>
      </c>
      <c r="Y7" s="43">
        <f t="shared" si="23"/>
        <v>124</v>
      </c>
      <c r="Z7" s="43">
        <f t="shared" si="24"/>
        <v>37</v>
      </c>
      <c r="AA7" s="43">
        <f t="shared" si="25"/>
        <v>129</v>
      </c>
      <c r="AB7" s="44">
        <f t="shared" si="26"/>
        <v>38</v>
      </c>
      <c r="AC7" s="45">
        <f t="shared" si="27"/>
        <v>136</v>
      </c>
    </row>
    <row r="8" spans="1:32" s="46" customFormat="1" ht="11.15" customHeight="1">
      <c r="A8" s="42">
        <v>3</v>
      </c>
      <c r="B8" s="43">
        <f t="shared" si="0"/>
        <v>25</v>
      </c>
      <c r="C8" s="43">
        <f t="shared" si="1"/>
        <v>90</v>
      </c>
      <c r="D8" s="43">
        <f t="shared" si="2"/>
        <v>29</v>
      </c>
      <c r="E8" s="43">
        <f t="shared" si="3"/>
        <v>101</v>
      </c>
      <c r="F8" s="43">
        <f t="shared" si="4"/>
        <v>31</v>
      </c>
      <c r="G8" s="43">
        <f t="shared" si="5"/>
        <v>108</v>
      </c>
      <c r="H8" s="43">
        <f t="shared" si="6"/>
        <v>36</v>
      </c>
      <c r="I8" s="43">
        <f t="shared" si="7"/>
        <v>127</v>
      </c>
      <c r="J8" s="43">
        <f t="shared" si="8"/>
        <v>38</v>
      </c>
      <c r="K8" s="43">
        <f t="shared" si="9"/>
        <v>133</v>
      </c>
      <c r="L8" s="43">
        <f t="shared" si="10"/>
        <v>39</v>
      </c>
      <c r="M8" s="43">
        <f t="shared" si="11"/>
        <v>139</v>
      </c>
      <c r="N8" s="43">
        <f t="shared" si="12"/>
        <v>42</v>
      </c>
      <c r="O8" s="43">
        <f t="shared" si="13"/>
        <v>144</v>
      </c>
      <c r="P8" s="43">
        <f t="shared" si="14"/>
        <v>44</v>
      </c>
      <c r="Q8" s="43">
        <f t="shared" si="15"/>
        <v>153</v>
      </c>
      <c r="R8" s="43">
        <f t="shared" si="16"/>
        <v>46</v>
      </c>
      <c r="S8" s="43">
        <f t="shared" si="17"/>
        <v>161</v>
      </c>
      <c r="T8" s="43">
        <f t="shared" si="18"/>
        <v>48</v>
      </c>
      <c r="U8" s="43">
        <f t="shared" si="19"/>
        <v>169</v>
      </c>
      <c r="V8" s="43">
        <f t="shared" si="20"/>
        <v>50</v>
      </c>
      <c r="W8" s="43">
        <f t="shared" si="21"/>
        <v>177</v>
      </c>
      <c r="X8" s="43">
        <f t="shared" si="22"/>
        <v>54</v>
      </c>
      <c r="Y8" s="43">
        <f t="shared" si="23"/>
        <v>186</v>
      </c>
      <c r="Z8" s="43">
        <f t="shared" si="24"/>
        <v>55</v>
      </c>
      <c r="AA8" s="43">
        <f t="shared" si="25"/>
        <v>193</v>
      </c>
      <c r="AB8" s="44">
        <f t="shared" si="26"/>
        <v>58</v>
      </c>
      <c r="AC8" s="45">
        <f t="shared" si="27"/>
        <v>204</v>
      </c>
    </row>
    <row r="9" spans="1:32" s="46" customFormat="1" ht="11.15" customHeight="1">
      <c r="A9" s="42">
        <v>4</v>
      </c>
      <c r="B9" s="43">
        <f t="shared" si="0"/>
        <v>34</v>
      </c>
      <c r="C9" s="43">
        <f t="shared" si="1"/>
        <v>119</v>
      </c>
      <c r="D9" s="43">
        <f t="shared" si="2"/>
        <v>38</v>
      </c>
      <c r="E9" s="43">
        <f t="shared" si="3"/>
        <v>135</v>
      </c>
      <c r="F9" s="43">
        <f t="shared" si="4"/>
        <v>42</v>
      </c>
      <c r="G9" s="43">
        <f t="shared" si="5"/>
        <v>145</v>
      </c>
      <c r="H9" s="43">
        <f t="shared" si="6"/>
        <v>48</v>
      </c>
      <c r="I9" s="43">
        <f t="shared" si="7"/>
        <v>170</v>
      </c>
      <c r="J9" s="43">
        <f t="shared" si="8"/>
        <v>50</v>
      </c>
      <c r="K9" s="43">
        <f t="shared" si="9"/>
        <v>177</v>
      </c>
      <c r="L9" s="43">
        <f t="shared" si="10"/>
        <v>53</v>
      </c>
      <c r="M9" s="43">
        <f t="shared" si="11"/>
        <v>185</v>
      </c>
      <c r="N9" s="43">
        <f t="shared" si="12"/>
        <v>55</v>
      </c>
      <c r="O9" s="43">
        <f t="shared" si="13"/>
        <v>192</v>
      </c>
      <c r="P9" s="43">
        <f t="shared" si="14"/>
        <v>58</v>
      </c>
      <c r="Q9" s="43">
        <f t="shared" si="15"/>
        <v>205</v>
      </c>
      <c r="R9" s="43">
        <f t="shared" si="16"/>
        <v>61</v>
      </c>
      <c r="S9" s="43">
        <f t="shared" si="17"/>
        <v>215</v>
      </c>
      <c r="T9" s="43">
        <f t="shared" si="18"/>
        <v>65</v>
      </c>
      <c r="U9" s="43">
        <f t="shared" si="19"/>
        <v>226</v>
      </c>
      <c r="V9" s="43">
        <f t="shared" si="20"/>
        <v>68</v>
      </c>
      <c r="W9" s="43">
        <f t="shared" si="21"/>
        <v>237</v>
      </c>
      <c r="X9" s="43">
        <f t="shared" si="22"/>
        <v>71</v>
      </c>
      <c r="Y9" s="43">
        <f t="shared" si="23"/>
        <v>248</v>
      </c>
      <c r="Z9" s="43">
        <f t="shared" si="24"/>
        <v>73</v>
      </c>
      <c r="AA9" s="43">
        <f t="shared" si="25"/>
        <v>257</v>
      </c>
      <c r="AB9" s="44">
        <f t="shared" si="26"/>
        <v>78</v>
      </c>
      <c r="AC9" s="45">
        <f t="shared" si="27"/>
        <v>271</v>
      </c>
    </row>
    <row r="10" spans="1:32" s="46" customFormat="1" ht="11.15" customHeight="1">
      <c r="A10" s="42">
        <v>5</v>
      </c>
      <c r="B10" s="43">
        <f t="shared" si="0"/>
        <v>43</v>
      </c>
      <c r="C10" s="43">
        <f t="shared" si="1"/>
        <v>149</v>
      </c>
      <c r="D10" s="43">
        <f t="shared" si="2"/>
        <v>48</v>
      </c>
      <c r="E10" s="43">
        <f t="shared" si="3"/>
        <v>169</v>
      </c>
      <c r="F10" s="43">
        <f t="shared" si="4"/>
        <v>52</v>
      </c>
      <c r="G10" s="43">
        <f t="shared" si="5"/>
        <v>181</v>
      </c>
      <c r="H10" s="43">
        <f t="shared" si="6"/>
        <v>60</v>
      </c>
      <c r="I10" s="43">
        <f t="shared" si="7"/>
        <v>212</v>
      </c>
      <c r="J10" s="43">
        <f t="shared" si="8"/>
        <v>64</v>
      </c>
      <c r="K10" s="43">
        <f t="shared" si="9"/>
        <v>221</v>
      </c>
      <c r="L10" s="43">
        <f t="shared" si="10"/>
        <v>66</v>
      </c>
      <c r="M10" s="43">
        <f t="shared" si="11"/>
        <v>232</v>
      </c>
      <c r="N10" s="43">
        <f t="shared" si="12"/>
        <v>69</v>
      </c>
      <c r="O10" s="43">
        <f t="shared" si="13"/>
        <v>240</v>
      </c>
      <c r="P10" s="43">
        <f t="shared" si="14"/>
        <v>73</v>
      </c>
      <c r="Q10" s="43">
        <f t="shared" si="15"/>
        <v>255</v>
      </c>
      <c r="R10" s="43">
        <f t="shared" si="16"/>
        <v>77</v>
      </c>
      <c r="S10" s="43">
        <f t="shared" si="17"/>
        <v>268</v>
      </c>
      <c r="T10" s="43">
        <f t="shared" si="18"/>
        <v>81</v>
      </c>
      <c r="U10" s="43">
        <f t="shared" si="19"/>
        <v>282</v>
      </c>
      <c r="V10" s="43">
        <f t="shared" si="20"/>
        <v>84</v>
      </c>
      <c r="W10" s="43">
        <f t="shared" si="21"/>
        <v>296</v>
      </c>
      <c r="X10" s="43">
        <f t="shared" si="22"/>
        <v>89</v>
      </c>
      <c r="Y10" s="43">
        <f t="shared" si="23"/>
        <v>310</v>
      </c>
      <c r="Z10" s="43">
        <f t="shared" si="24"/>
        <v>92</v>
      </c>
      <c r="AA10" s="43">
        <f t="shared" si="25"/>
        <v>322</v>
      </c>
      <c r="AB10" s="44">
        <f t="shared" si="26"/>
        <v>96</v>
      </c>
      <c r="AC10" s="45">
        <f t="shared" si="27"/>
        <v>338</v>
      </c>
    </row>
    <row r="11" spans="1:32" s="46" customFormat="1" ht="11.15" customHeight="1">
      <c r="A11" s="42">
        <v>6</v>
      </c>
      <c r="B11" s="43">
        <f t="shared" si="0"/>
        <v>51</v>
      </c>
      <c r="C11" s="43">
        <f t="shared" si="1"/>
        <v>179</v>
      </c>
      <c r="D11" s="43">
        <f t="shared" si="2"/>
        <v>58</v>
      </c>
      <c r="E11" s="43">
        <f t="shared" si="3"/>
        <v>202</v>
      </c>
      <c r="F11" s="43">
        <f t="shared" si="4"/>
        <v>62</v>
      </c>
      <c r="G11" s="43">
        <f t="shared" si="5"/>
        <v>217</v>
      </c>
      <c r="H11" s="43">
        <f t="shared" si="6"/>
        <v>73</v>
      </c>
      <c r="I11" s="43">
        <f t="shared" si="7"/>
        <v>255</v>
      </c>
      <c r="J11" s="43">
        <f t="shared" si="8"/>
        <v>76</v>
      </c>
      <c r="K11" s="43">
        <f t="shared" si="9"/>
        <v>266</v>
      </c>
      <c r="L11" s="43">
        <f t="shared" si="10"/>
        <v>80</v>
      </c>
      <c r="M11" s="43">
        <f t="shared" si="11"/>
        <v>278</v>
      </c>
      <c r="N11" s="43">
        <f t="shared" si="12"/>
        <v>82</v>
      </c>
      <c r="O11" s="43">
        <f t="shared" si="13"/>
        <v>288</v>
      </c>
      <c r="P11" s="43">
        <f t="shared" si="14"/>
        <v>88</v>
      </c>
      <c r="Q11" s="43">
        <f t="shared" si="15"/>
        <v>307</v>
      </c>
      <c r="R11" s="43">
        <f t="shared" si="16"/>
        <v>92</v>
      </c>
      <c r="S11" s="43">
        <f t="shared" si="17"/>
        <v>322</v>
      </c>
      <c r="T11" s="43">
        <f t="shared" si="18"/>
        <v>96</v>
      </c>
      <c r="U11" s="43">
        <f t="shared" si="19"/>
        <v>338</v>
      </c>
      <c r="V11" s="43">
        <f t="shared" si="20"/>
        <v>101</v>
      </c>
      <c r="W11" s="43">
        <f t="shared" si="21"/>
        <v>354</v>
      </c>
      <c r="X11" s="43">
        <f t="shared" si="22"/>
        <v>106</v>
      </c>
      <c r="Y11" s="43">
        <f t="shared" si="23"/>
        <v>372</v>
      </c>
      <c r="Z11" s="43">
        <f t="shared" si="24"/>
        <v>111</v>
      </c>
      <c r="AA11" s="43">
        <f t="shared" si="25"/>
        <v>387</v>
      </c>
      <c r="AB11" s="44">
        <f t="shared" si="26"/>
        <v>116</v>
      </c>
      <c r="AC11" s="45">
        <f t="shared" si="27"/>
        <v>406</v>
      </c>
    </row>
    <row r="12" spans="1:32" s="46" customFormat="1" ht="11.15" customHeight="1">
      <c r="A12" s="42">
        <v>7</v>
      </c>
      <c r="B12" s="43">
        <f t="shared" si="0"/>
        <v>59</v>
      </c>
      <c r="C12" s="43">
        <f t="shared" si="1"/>
        <v>208</v>
      </c>
      <c r="D12" s="43">
        <f t="shared" si="2"/>
        <v>67</v>
      </c>
      <c r="E12" s="43">
        <f t="shared" si="3"/>
        <v>235</v>
      </c>
      <c r="F12" s="43">
        <f t="shared" si="4"/>
        <v>72</v>
      </c>
      <c r="G12" s="43">
        <f t="shared" si="5"/>
        <v>254</v>
      </c>
      <c r="H12" s="43">
        <f t="shared" si="6"/>
        <v>85</v>
      </c>
      <c r="I12" s="43">
        <f t="shared" si="7"/>
        <v>298</v>
      </c>
      <c r="J12" s="43">
        <f t="shared" si="8"/>
        <v>89</v>
      </c>
      <c r="K12" s="43">
        <f t="shared" si="9"/>
        <v>310</v>
      </c>
      <c r="L12" s="43">
        <f t="shared" si="10"/>
        <v>93</v>
      </c>
      <c r="M12" s="43">
        <f t="shared" si="11"/>
        <v>324</v>
      </c>
      <c r="N12" s="43">
        <f t="shared" si="12"/>
        <v>96</v>
      </c>
      <c r="O12" s="43">
        <f t="shared" si="13"/>
        <v>336</v>
      </c>
      <c r="P12" s="43">
        <f t="shared" si="14"/>
        <v>102</v>
      </c>
      <c r="Q12" s="43">
        <f t="shared" si="15"/>
        <v>358</v>
      </c>
      <c r="R12" s="43">
        <f t="shared" si="16"/>
        <v>107</v>
      </c>
      <c r="S12" s="43">
        <f t="shared" si="17"/>
        <v>376</v>
      </c>
      <c r="T12" s="43">
        <f t="shared" si="18"/>
        <v>113</v>
      </c>
      <c r="U12" s="43">
        <f t="shared" si="19"/>
        <v>394</v>
      </c>
      <c r="V12" s="43">
        <f t="shared" si="20"/>
        <v>118</v>
      </c>
      <c r="W12" s="43">
        <f t="shared" si="21"/>
        <v>413</v>
      </c>
      <c r="X12" s="43">
        <f t="shared" si="22"/>
        <v>124</v>
      </c>
      <c r="Y12" s="43">
        <f t="shared" si="23"/>
        <v>434</v>
      </c>
      <c r="Z12" s="43">
        <f t="shared" si="24"/>
        <v>129</v>
      </c>
      <c r="AA12" s="43">
        <f t="shared" si="25"/>
        <v>451</v>
      </c>
      <c r="AB12" s="44">
        <f t="shared" si="26"/>
        <v>136</v>
      </c>
      <c r="AC12" s="45">
        <f t="shared" si="27"/>
        <v>474</v>
      </c>
    </row>
    <row r="13" spans="1:32" s="46" customFormat="1" ht="11.15" customHeight="1">
      <c r="A13" s="42">
        <v>8</v>
      </c>
      <c r="B13" s="43">
        <f t="shared" si="0"/>
        <v>68</v>
      </c>
      <c r="C13" s="43">
        <f t="shared" si="1"/>
        <v>239</v>
      </c>
      <c r="D13" s="43">
        <f t="shared" si="2"/>
        <v>77</v>
      </c>
      <c r="E13" s="43">
        <f t="shared" si="3"/>
        <v>269</v>
      </c>
      <c r="F13" s="43">
        <f t="shared" si="4"/>
        <v>83</v>
      </c>
      <c r="G13" s="43">
        <f t="shared" si="5"/>
        <v>290</v>
      </c>
      <c r="H13" s="43">
        <f t="shared" si="6"/>
        <v>97</v>
      </c>
      <c r="I13" s="43">
        <f t="shared" si="7"/>
        <v>340</v>
      </c>
      <c r="J13" s="43">
        <f t="shared" si="8"/>
        <v>101</v>
      </c>
      <c r="K13" s="43">
        <f t="shared" si="9"/>
        <v>354</v>
      </c>
      <c r="L13" s="43">
        <f t="shared" si="10"/>
        <v>106</v>
      </c>
      <c r="M13" s="43">
        <f t="shared" si="11"/>
        <v>371</v>
      </c>
      <c r="N13" s="43">
        <f t="shared" si="12"/>
        <v>110</v>
      </c>
      <c r="O13" s="43">
        <f t="shared" si="13"/>
        <v>383</v>
      </c>
      <c r="P13" s="43">
        <f t="shared" si="14"/>
        <v>117</v>
      </c>
      <c r="Q13" s="43">
        <f t="shared" si="15"/>
        <v>409</v>
      </c>
      <c r="R13" s="43">
        <f t="shared" si="16"/>
        <v>123</v>
      </c>
      <c r="S13" s="43">
        <f t="shared" si="17"/>
        <v>429</v>
      </c>
      <c r="T13" s="43">
        <f t="shared" si="18"/>
        <v>129</v>
      </c>
      <c r="U13" s="43">
        <f t="shared" si="19"/>
        <v>451</v>
      </c>
      <c r="V13" s="43">
        <f t="shared" si="20"/>
        <v>135</v>
      </c>
      <c r="W13" s="43">
        <f t="shared" si="21"/>
        <v>472</v>
      </c>
      <c r="X13" s="43">
        <f t="shared" si="22"/>
        <v>141</v>
      </c>
      <c r="Y13" s="43">
        <f t="shared" si="23"/>
        <v>496</v>
      </c>
      <c r="Z13" s="43">
        <f t="shared" si="24"/>
        <v>147</v>
      </c>
      <c r="AA13" s="43">
        <f t="shared" si="25"/>
        <v>515</v>
      </c>
      <c r="AB13" s="44">
        <f t="shared" si="26"/>
        <v>154</v>
      </c>
      <c r="AC13" s="45">
        <f t="shared" si="27"/>
        <v>542</v>
      </c>
    </row>
    <row r="14" spans="1:32" s="46" customFormat="1" ht="11.15" customHeight="1">
      <c r="A14" s="42">
        <v>9</v>
      </c>
      <c r="B14" s="43">
        <f t="shared" si="0"/>
        <v>77</v>
      </c>
      <c r="C14" s="43">
        <f t="shared" si="1"/>
        <v>268</v>
      </c>
      <c r="D14" s="43">
        <f t="shared" si="2"/>
        <v>87</v>
      </c>
      <c r="E14" s="43">
        <f t="shared" si="3"/>
        <v>303</v>
      </c>
      <c r="F14" s="43">
        <f t="shared" si="4"/>
        <v>93</v>
      </c>
      <c r="G14" s="43">
        <f t="shared" si="5"/>
        <v>326</v>
      </c>
      <c r="H14" s="43">
        <f t="shared" si="6"/>
        <v>110</v>
      </c>
      <c r="I14" s="43">
        <f t="shared" si="7"/>
        <v>382</v>
      </c>
      <c r="J14" s="43">
        <f t="shared" si="8"/>
        <v>114</v>
      </c>
      <c r="K14" s="43">
        <f t="shared" si="9"/>
        <v>399</v>
      </c>
      <c r="L14" s="43">
        <f t="shared" si="10"/>
        <v>119</v>
      </c>
      <c r="M14" s="43">
        <f t="shared" si="11"/>
        <v>417</v>
      </c>
      <c r="N14" s="43">
        <f t="shared" si="12"/>
        <v>124</v>
      </c>
      <c r="O14" s="43">
        <f t="shared" si="13"/>
        <v>432</v>
      </c>
      <c r="P14" s="43">
        <f t="shared" si="14"/>
        <v>131</v>
      </c>
      <c r="Q14" s="43">
        <f t="shared" si="15"/>
        <v>460</v>
      </c>
      <c r="R14" s="43">
        <f t="shared" si="16"/>
        <v>138</v>
      </c>
      <c r="S14" s="43">
        <f t="shared" si="17"/>
        <v>483</v>
      </c>
      <c r="T14" s="43">
        <f t="shared" si="18"/>
        <v>145</v>
      </c>
      <c r="U14" s="43">
        <f t="shared" si="19"/>
        <v>507</v>
      </c>
      <c r="V14" s="43">
        <f t="shared" si="20"/>
        <v>152</v>
      </c>
      <c r="W14" s="43">
        <f t="shared" si="21"/>
        <v>531</v>
      </c>
      <c r="X14" s="43">
        <f t="shared" si="22"/>
        <v>160</v>
      </c>
      <c r="Y14" s="43">
        <f t="shared" si="23"/>
        <v>558</v>
      </c>
      <c r="Z14" s="43">
        <f t="shared" si="24"/>
        <v>165</v>
      </c>
      <c r="AA14" s="43">
        <f t="shared" si="25"/>
        <v>579</v>
      </c>
      <c r="AB14" s="44">
        <f t="shared" si="26"/>
        <v>174</v>
      </c>
      <c r="AC14" s="45">
        <f t="shared" si="27"/>
        <v>610</v>
      </c>
    </row>
    <row r="15" spans="1:32" s="46" customFormat="1" ht="11.15" customHeight="1">
      <c r="A15" s="42">
        <v>10</v>
      </c>
      <c r="B15" s="43">
        <f t="shared" si="0"/>
        <v>85</v>
      </c>
      <c r="C15" s="43">
        <f t="shared" si="1"/>
        <v>298</v>
      </c>
      <c r="D15" s="43">
        <f t="shared" si="2"/>
        <v>96</v>
      </c>
      <c r="E15" s="43">
        <f t="shared" si="3"/>
        <v>336</v>
      </c>
      <c r="F15" s="43">
        <f t="shared" si="4"/>
        <v>104</v>
      </c>
      <c r="G15" s="43">
        <f t="shared" si="5"/>
        <v>363</v>
      </c>
      <c r="H15" s="43">
        <f t="shared" si="6"/>
        <v>122</v>
      </c>
      <c r="I15" s="43">
        <f t="shared" si="7"/>
        <v>425</v>
      </c>
      <c r="J15" s="43">
        <f t="shared" si="8"/>
        <v>127</v>
      </c>
      <c r="K15" s="43">
        <f t="shared" si="9"/>
        <v>443</v>
      </c>
      <c r="L15" s="43">
        <f t="shared" si="10"/>
        <v>133</v>
      </c>
      <c r="M15" s="43">
        <f t="shared" si="11"/>
        <v>463</v>
      </c>
      <c r="N15" s="43">
        <f t="shared" si="12"/>
        <v>137</v>
      </c>
      <c r="O15" s="43">
        <f t="shared" si="13"/>
        <v>480</v>
      </c>
      <c r="P15" s="43">
        <f t="shared" si="14"/>
        <v>146</v>
      </c>
      <c r="Q15" s="43">
        <f t="shared" si="15"/>
        <v>511</v>
      </c>
      <c r="R15" s="43">
        <f t="shared" si="16"/>
        <v>153</v>
      </c>
      <c r="S15" s="43">
        <f t="shared" si="17"/>
        <v>537</v>
      </c>
      <c r="T15" s="43">
        <f t="shared" si="18"/>
        <v>161</v>
      </c>
      <c r="U15" s="43">
        <f t="shared" si="19"/>
        <v>564</v>
      </c>
      <c r="V15" s="43">
        <f t="shared" si="20"/>
        <v>169</v>
      </c>
      <c r="W15" s="43">
        <f t="shared" si="21"/>
        <v>590</v>
      </c>
      <c r="X15" s="43">
        <f t="shared" si="22"/>
        <v>177</v>
      </c>
      <c r="Y15" s="43">
        <f t="shared" si="23"/>
        <v>620</v>
      </c>
      <c r="Z15" s="43">
        <f t="shared" si="24"/>
        <v>184</v>
      </c>
      <c r="AA15" s="43">
        <f t="shared" si="25"/>
        <v>644</v>
      </c>
      <c r="AB15" s="44">
        <f t="shared" si="26"/>
        <v>194</v>
      </c>
      <c r="AC15" s="45">
        <f t="shared" si="27"/>
        <v>678</v>
      </c>
    </row>
    <row r="16" spans="1:32" s="46" customFormat="1" ht="11.15" customHeight="1">
      <c r="A16" s="42">
        <v>11</v>
      </c>
      <c r="B16" s="43">
        <f t="shared" si="0"/>
        <v>93</v>
      </c>
      <c r="C16" s="43">
        <f t="shared" si="1"/>
        <v>327</v>
      </c>
      <c r="D16" s="43">
        <f t="shared" si="2"/>
        <v>106</v>
      </c>
      <c r="E16" s="43">
        <f t="shared" si="3"/>
        <v>370</v>
      </c>
      <c r="F16" s="43">
        <f t="shared" si="4"/>
        <v>114</v>
      </c>
      <c r="G16" s="43">
        <f t="shared" si="5"/>
        <v>399</v>
      </c>
      <c r="H16" s="43">
        <f t="shared" si="6"/>
        <v>134</v>
      </c>
      <c r="I16" s="43">
        <f t="shared" si="7"/>
        <v>468</v>
      </c>
      <c r="J16" s="43">
        <f t="shared" si="8"/>
        <v>139</v>
      </c>
      <c r="K16" s="43">
        <f t="shared" si="9"/>
        <v>487</v>
      </c>
      <c r="L16" s="43">
        <f t="shared" si="10"/>
        <v>146</v>
      </c>
      <c r="M16" s="43">
        <f t="shared" si="11"/>
        <v>510</v>
      </c>
      <c r="N16" s="43">
        <f t="shared" si="12"/>
        <v>151</v>
      </c>
      <c r="O16" s="43">
        <f t="shared" si="13"/>
        <v>528</v>
      </c>
      <c r="P16" s="43">
        <f t="shared" si="14"/>
        <v>161</v>
      </c>
      <c r="Q16" s="43">
        <f t="shared" si="15"/>
        <v>562</v>
      </c>
      <c r="R16" s="43">
        <f t="shared" si="16"/>
        <v>169</v>
      </c>
      <c r="S16" s="43">
        <f t="shared" si="17"/>
        <v>590</v>
      </c>
      <c r="T16" s="43">
        <f t="shared" si="18"/>
        <v>177</v>
      </c>
      <c r="U16" s="43">
        <f t="shared" si="19"/>
        <v>620</v>
      </c>
      <c r="V16" s="43">
        <f t="shared" si="20"/>
        <v>185</v>
      </c>
      <c r="W16" s="43">
        <f t="shared" si="21"/>
        <v>649</v>
      </c>
      <c r="X16" s="43">
        <f t="shared" si="22"/>
        <v>195</v>
      </c>
      <c r="Y16" s="43">
        <f t="shared" si="23"/>
        <v>682</v>
      </c>
      <c r="Z16" s="43">
        <f t="shared" si="24"/>
        <v>203</v>
      </c>
      <c r="AA16" s="43">
        <f t="shared" si="25"/>
        <v>709</v>
      </c>
      <c r="AB16" s="44">
        <f t="shared" si="26"/>
        <v>213</v>
      </c>
      <c r="AC16" s="45">
        <f t="shared" si="27"/>
        <v>745</v>
      </c>
    </row>
    <row r="17" spans="1:29" s="46" customFormat="1" ht="11.15" customHeight="1">
      <c r="A17" s="42">
        <v>12</v>
      </c>
      <c r="B17" s="43">
        <f t="shared" si="0"/>
        <v>102</v>
      </c>
      <c r="C17" s="43">
        <f t="shared" si="1"/>
        <v>357</v>
      </c>
      <c r="D17" s="43">
        <f t="shared" si="2"/>
        <v>115</v>
      </c>
      <c r="E17" s="43">
        <f t="shared" si="3"/>
        <v>404</v>
      </c>
      <c r="F17" s="43">
        <f t="shared" si="4"/>
        <v>124</v>
      </c>
      <c r="G17" s="43">
        <f t="shared" si="5"/>
        <v>435</v>
      </c>
      <c r="H17" s="43">
        <f t="shared" si="6"/>
        <v>146</v>
      </c>
      <c r="I17" s="43">
        <f t="shared" si="7"/>
        <v>510</v>
      </c>
      <c r="J17" s="43">
        <f t="shared" si="8"/>
        <v>152</v>
      </c>
      <c r="K17" s="43">
        <f t="shared" si="9"/>
        <v>531</v>
      </c>
      <c r="L17" s="43">
        <f t="shared" si="10"/>
        <v>159</v>
      </c>
      <c r="M17" s="43">
        <f t="shared" si="11"/>
        <v>556</v>
      </c>
      <c r="N17" s="43">
        <f t="shared" si="12"/>
        <v>164</v>
      </c>
      <c r="O17" s="43">
        <f t="shared" si="13"/>
        <v>576</v>
      </c>
      <c r="P17" s="43">
        <f t="shared" si="14"/>
        <v>175</v>
      </c>
      <c r="Q17" s="43">
        <f t="shared" si="15"/>
        <v>613</v>
      </c>
      <c r="R17" s="43">
        <f t="shared" si="16"/>
        <v>184</v>
      </c>
      <c r="S17" s="43">
        <f t="shared" si="17"/>
        <v>644</v>
      </c>
      <c r="T17" s="43">
        <f t="shared" si="18"/>
        <v>193</v>
      </c>
      <c r="U17" s="43">
        <f t="shared" si="19"/>
        <v>677</v>
      </c>
      <c r="V17" s="43">
        <f t="shared" si="20"/>
        <v>203</v>
      </c>
      <c r="W17" s="43">
        <f t="shared" si="21"/>
        <v>709</v>
      </c>
      <c r="X17" s="43">
        <f t="shared" si="22"/>
        <v>212</v>
      </c>
      <c r="Y17" s="43">
        <f t="shared" si="23"/>
        <v>744</v>
      </c>
      <c r="Z17" s="43">
        <f t="shared" si="24"/>
        <v>221</v>
      </c>
      <c r="AA17" s="43">
        <f t="shared" si="25"/>
        <v>773</v>
      </c>
      <c r="AB17" s="44">
        <f t="shared" si="26"/>
        <v>232</v>
      </c>
      <c r="AC17" s="45">
        <f t="shared" si="27"/>
        <v>813</v>
      </c>
    </row>
    <row r="18" spans="1:29" s="46" customFormat="1" ht="11.15" customHeight="1">
      <c r="A18" s="42">
        <v>13</v>
      </c>
      <c r="B18" s="43">
        <f t="shared" si="0"/>
        <v>111</v>
      </c>
      <c r="C18" s="43">
        <f t="shared" si="1"/>
        <v>388</v>
      </c>
      <c r="D18" s="43">
        <f t="shared" si="2"/>
        <v>125</v>
      </c>
      <c r="E18" s="43">
        <f t="shared" si="3"/>
        <v>437</v>
      </c>
      <c r="F18" s="43">
        <f t="shared" si="4"/>
        <v>135</v>
      </c>
      <c r="G18" s="43">
        <f t="shared" si="5"/>
        <v>471</v>
      </c>
      <c r="H18" s="43">
        <f t="shared" si="6"/>
        <v>158</v>
      </c>
      <c r="I18" s="43">
        <f t="shared" si="7"/>
        <v>553</v>
      </c>
      <c r="J18" s="43">
        <f t="shared" si="8"/>
        <v>164</v>
      </c>
      <c r="K18" s="43">
        <f t="shared" si="9"/>
        <v>576</v>
      </c>
      <c r="L18" s="43">
        <f t="shared" si="10"/>
        <v>172</v>
      </c>
      <c r="M18" s="43">
        <f t="shared" si="11"/>
        <v>602</v>
      </c>
      <c r="N18" s="43">
        <f t="shared" si="12"/>
        <v>178</v>
      </c>
      <c r="O18" s="43">
        <f t="shared" si="13"/>
        <v>623</v>
      </c>
      <c r="P18" s="43">
        <f t="shared" si="14"/>
        <v>190</v>
      </c>
      <c r="Q18" s="43">
        <f t="shared" si="15"/>
        <v>665</v>
      </c>
      <c r="R18" s="43">
        <f t="shared" si="16"/>
        <v>199</v>
      </c>
      <c r="S18" s="43">
        <f t="shared" si="17"/>
        <v>698</v>
      </c>
      <c r="T18" s="43">
        <f t="shared" si="18"/>
        <v>209</v>
      </c>
      <c r="U18" s="43">
        <f t="shared" si="19"/>
        <v>733</v>
      </c>
      <c r="V18" s="43">
        <f t="shared" si="20"/>
        <v>219</v>
      </c>
      <c r="W18" s="43">
        <f t="shared" si="21"/>
        <v>768</v>
      </c>
      <c r="X18" s="43">
        <f t="shared" si="22"/>
        <v>230</v>
      </c>
      <c r="Y18" s="43">
        <f t="shared" si="23"/>
        <v>806</v>
      </c>
      <c r="Z18" s="43">
        <f t="shared" si="24"/>
        <v>239</v>
      </c>
      <c r="AA18" s="43">
        <f t="shared" si="25"/>
        <v>837</v>
      </c>
      <c r="AB18" s="44">
        <f t="shared" si="26"/>
        <v>252</v>
      </c>
      <c r="AC18" s="45">
        <f t="shared" si="27"/>
        <v>881</v>
      </c>
    </row>
    <row r="19" spans="1:29" s="46" customFormat="1" ht="11.15" customHeight="1">
      <c r="A19" s="42">
        <v>14</v>
      </c>
      <c r="B19" s="43">
        <f t="shared" si="0"/>
        <v>119</v>
      </c>
      <c r="C19" s="43">
        <f t="shared" si="1"/>
        <v>417</v>
      </c>
      <c r="D19" s="43">
        <f t="shared" si="2"/>
        <v>135</v>
      </c>
      <c r="E19" s="43">
        <f t="shared" si="3"/>
        <v>471</v>
      </c>
      <c r="F19" s="43">
        <f t="shared" si="4"/>
        <v>145</v>
      </c>
      <c r="G19" s="43">
        <f t="shared" si="5"/>
        <v>507</v>
      </c>
      <c r="H19" s="43">
        <f t="shared" si="6"/>
        <v>170</v>
      </c>
      <c r="I19" s="43">
        <f t="shared" si="7"/>
        <v>595</v>
      </c>
      <c r="J19" s="43">
        <f t="shared" si="8"/>
        <v>177</v>
      </c>
      <c r="K19" s="43">
        <f t="shared" si="9"/>
        <v>620</v>
      </c>
      <c r="L19" s="43">
        <f t="shared" si="10"/>
        <v>185</v>
      </c>
      <c r="M19" s="43">
        <f t="shared" si="11"/>
        <v>649</v>
      </c>
      <c r="N19" s="43">
        <f t="shared" si="12"/>
        <v>192</v>
      </c>
      <c r="O19" s="43">
        <f t="shared" si="13"/>
        <v>671</v>
      </c>
      <c r="P19" s="43">
        <f t="shared" si="14"/>
        <v>205</v>
      </c>
      <c r="Q19" s="43">
        <f t="shared" si="15"/>
        <v>715</v>
      </c>
      <c r="R19" s="43">
        <f t="shared" si="16"/>
        <v>215</v>
      </c>
      <c r="S19" s="43">
        <f t="shared" si="17"/>
        <v>751</v>
      </c>
      <c r="T19" s="43">
        <f t="shared" si="18"/>
        <v>226</v>
      </c>
      <c r="U19" s="43">
        <f t="shared" si="19"/>
        <v>790</v>
      </c>
      <c r="V19" s="43">
        <f t="shared" si="20"/>
        <v>237</v>
      </c>
      <c r="W19" s="43">
        <f t="shared" si="21"/>
        <v>827</v>
      </c>
      <c r="X19" s="43">
        <f t="shared" si="22"/>
        <v>248</v>
      </c>
      <c r="Y19" s="43">
        <f t="shared" si="23"/>
        <v>867</v>
      </c>
      <c r="Z19" s="43">
        <f t="shared" si="24"/>
        <v>257</v>
      </c>
      <c r="AA19" s="43">
        <f t="shared" si="25"/>
        <v>901</v>
      </c>
      <c r="AB19" s="44">
        <f t="shared" si="26"/>
        <v>271</v>
      </c>
      <c r="AC19" s="45">
        <f t="shared" si="27"/>
        <v>948</v>
      </c>
    </row>
    <row r="20" spans="1:29" s="46" customFormat="1" ht="11.15" customHeight="1">
      <c r="A20" s="42">
        <v>15</v>
      </c>
      <c r="B20" s="43">
        <f t="shared" si="0"/>
        <v>128</v>
      </c>
      <c r="C20" s="43">
        <f t="shared" si="1"/>
        <v>447</v>
      </c>
      <c r="D20" s="43">
        <f t="shared" si="2"/>
        <v>145</v>
      </c>
      <c r="E20" s="43">
        <f t="shared" si="3"/>
        <v>505</v>
      </c>
      <c r="F20" s="43">
        <f t="shared" si="4"/>
        <v>156</v>
      </c>
      <c r="G20" s="43">
        <f t="shared" si="5"/>
        <v>543</v>
      </c>
      <c r="H20" s="43">
        <f t="shared" si="6"/>
        <v>182</v>
      </c>
      <c r="I20" s="43">
        <f t="shared" si="7"/>
        <v>637</v>
      </c>
      <c r="J20" s="43">
        <f t="shared" si="8"/>
        <v>190</v>
      </c>
      <c r="K20" s="43">
        <f t="shared" si="9"/>
        <v>664</v>
      </c>
      <c r="L20" s="43">
        <f t="shared" si="10"/>
        <v>198</v>
      </c>
      <c r="M20" s="43">
        <f t="shared" si="11"/>
        <v>695</v>
      </c>
      <c r="N20" s="43">
        <f t="shared" si="12"/>
        <v>206</v>
      </c>
      <c r="O20" s="43">
        <f t="shared" si="13"/>
        <v>720</v>
      </c>
      <c r="P20" s="43">
        <f t="shared" si="14"/>
        <v>219</v>
      </c>
      <c r="Q20" s="43">
        <f t="shared" si="15"/>
        <v>767</v>
      </c>
      <c r="R20" s="43">
        <f t="shared" si="16"/>
        <v>230</v>
      </c>
      <c r="S20" s="43">
        <f t="shared" si="17"/>
        <v>805</v>
      </c>
      <c r="T20" s="43">
        <f t="shared" si="18"/>
        <v>242</v>
      </c>
      <c r="U20" s="43">
        <f t="shared" si="19"/>
        <v>846</v>
      </c>
      <c r="V20" s="43">
        <f t="shared" si="20"/>
        <v>253</v>
      </c>
      <c r="W20" s="43">
        <f t="shared" si="21"/>
        <v>886</v>
      </c>
      <c r="X20" s="43">
        <f t="shared" si="22"/>
        <v>266</v>
      </c>
      <c r="Y20" s="43">
        <f t="shared" si="23"/>
        <v>930</v>
      </c>
      <c r="Z20" s="43">
        <f t="shared" si="24"/>
        <v>276</v>
      </c>
      <c r="AA20" s="43">
        <f t="shared" si="25"/>
        <v>966</v>
      </c>
      <c r="AB20" s="44">
        <f t="shared" si="26"/>
        <v>290</v>
      </c>
      <c r="AC20" s="45">
        <f t="shared" si="27"/>
        <v>1016</v>
      </c>
    </row>
    <row r="21" spans="1:29" s="46" customFormat="1" ht="11.15" customHeight="1">
      <c r="A21" s="42">
        <v>16</v>
      </c>
      <c r="B21" s="43">
        <f t="shared" si="0"/>
        <v>136</v>
      </c>
      <c r="C21" s="43">
        <f t="shared" si="1"/>
        <v>476</v>
      </c>
      <c r="D21" s="43">
        <f t="shared" si="2"/>
        <v>153</v>
      </c>
      <c r="E21" s="43">
        <f t="shared" si="3"/>
        <v>539</v>
      </c>
      <c r="F21" s="43">
        <f t="shared" si="4"/>
        <v>165</v>
      </c>
      <c r="G21" s="43">
        <f t="shared" si="5"/>
        <v>579</v>
      </c>
      <c r="H21" s="43">
        <f t="shared" si="6"/>
        <v>194</v>
      </c>
      <c r="I21" s="43">
        <f t="shared" si="7"/>
        <v>680</v>
      </c>
      <c r="J21" s="43">
        <f t="shared" si="8"/>
        <v>203</v>
      </c>
      <c r="K21" s="43">
        <f t="shared" si="9"/>
        <v>709</v>
      </c>
      <c r="L21" s="43">
        <f t="shared" si="10"/>
        <v>212</v>
      </c>
      <c r="M21" s="43">
        <f t="shared" si="11"/>
        <v>742</v>
      </c>
      <c r="N21" s="43">
        <f t="shared" si="12"/>
        <v>219</v>
      </c>
      <c r="O21" s="43">
        <f t="shared" si="13"/>
        <v>768</v>
      </c>
      <c r="P21" s="43">
        <f t="shared" si="14"/>
        <v>233</v>
      </c>
      <c r="Q21" s="43">
        <f t="shared" si="15"/>
        <v>818</v>
      </c>
      <c r="R21" s="43">
        <f t="shared" si="16"/>
        <v>245</v>
      </c>
      <c r="S21" s="43">
        <f t="shared" si="17"/>
        <v>859</v>
      </c>
      <c r="T21" s="43">
        <f t="shared" si="18"/>
        <v>257</v>
      </c>
      <c r="U21" s="43">
        <f t="shared" si="19"/>
        <v>902</v>
      </c>
      <c r="V21" s="43">
        <f t="shared" si="20"/>
        <v>269</v>
      </c>
      <c r="W21" s="43">
        <f t="shared" si="21"/>
        <v>944</v>
      </c>
      <c r="X21" s="43">
        <f t="shared" si="22"/>
        <v>284</v>
      </c>
      <c r="Y21" s="43">
        <f t="shared" si="23"/>
        <v>992</v>
      </c>
      <c r="Z21" s="43">
        <f t="shared" si="24"/>
        <v>295</v>
      </c>
      <c r="AA21" s="43">
        <f t="shared" si="25"/>
        <v>1031</v>
      </c>
      <c r="AB21" s="44">
        <f t="shared" si="26"/>
        <v>310</v>
      </c>
      <c r="AC21" s="45">
        <f t="shared" si="27"/>
        <v>1084</v>
      </c>
    </row>
    <row r="22" spans="1:29" s="46" customFormat="1" ht="11.15" customHeight="1">
      <c r="A22" s="42">
        <v>17</v>
      </c>
      <c r="B22" s="43">
        <f t="shared" si="0"/>
        <v>145</v>
      </c>
      <c r="C22" s="43">
        <f t="shared" si="1"/>
        <v>506</v>
      </c>
      <c r="D22" s="43">
        <f t="shared" si="2"/>
        <v>163</v>
      </c>
      <c r="E22" s="43">
        <f t="shared" si="3"/>
        <v>572</v>
      </c>
      <c r="F22" s="43">
        <f t="shared" si="4"/>
        <v>176</v>
      </c>
      <c r="G22" s="43">
        <f t="shared" si="5"/>
        <v>616</v>
      </c>
      <c r="H22" s="43">
        <f t="shared" si="6"/>
        <v>206</v>
      </c>
      <c r="I22" s="43">
        <f t="shared" si="7"/>
        <v>723</v>
      </c>
      <c r="J22" s="43">
        <f t="shared" si="8"/>
        <v>215</v>
      </c>
      <c r="K22" s="43">
        <f t="shared" si="9"/>
        <v>752</v>
      </c>
      <c r="L22" s="43">
        <f t="shared" si="10"/>
        <v>226</v>
      </c>
      <c r="M22" s="43">
        <f t="shared" si="11"/>
        <v>789</v>
      </c>
      <c r="N22" s="43">
        <f t="shared" si="12"/>
        <v>233</v>
      </c>
      <c r="O22" s="43">
        <f t="shared" si="13"/>
        <v>816</v>
      </c>
      <c r="P22" s="43">
        <f t="shared" si="14"/>
        <v>249</v>
      </c>
      <c r="Q22" s="43">
        <f t="shared" si="15"/>
        <v>869</v>
      </c>
      <c r="R22" s="43">
        <f t="shared" si="16"/>
        <v>261</v>
      </c>
      <c r="S22" s="43">
        <f t="shared" si="17"/>
        <v>912</v>
      </c>
      <c r="T22" s="43">
        <f t="shared" si="18"/>
        <v>274</v>
      </c>
      <c r="U22" s="43">
        <f t="shared" si="19"/>
        <v>958</v>
      </c>
      <c r="V22" s="43">
        <f t="shared" si="20"/>
        <v>287</v>
      </c>
      <c r="W22" s="43">
        <f t="shared" si="21"/>
        <v>1003</v>
      </c>
      <c r="X22" s="43">
        <f t="shared" si="22"/>
        <v>301</v>
      </c>
      <c r="Y22" s="43">
        <f t="shared" si="23"/>
        <v>1054</v>
      </c>
      <c r="Z22" s="43">
        <f t="shared" si="24"/>
        <v>313</v>
      </c>
      <c r="AA22" s="43">
        <f t="shared" si="25"/>
        <v>1095</v>
      </c>
      <c r="AB22" s="44">
        <f t="shared" si="26"/>
        <v>329</v>
      </c>
      <c r="AC22" s="45">
        <f t="shared" si="27"/>
        <v>1152</v>
      </c>
    </row>
    <row r="23" spans="1:29" s="46" customFormat="1" ht="11.15" customHeight="1">
      <c r="A23" s="42">
        <v>18</v>
      </c>
      <c r="B23" s="43">
        <f t="shared" si="0"/>
        <v>153</v>
      </c>
      <c r="C23" s="43">
        <f t="shared" si="1"/>
        <v>537</v>
      </c>
      <c r="D23" s="43">
        <f t="shared" si="2"/>
        <v>173</v>
      </c>
      <c r="E23" s="43">
        <f t="shared" si="3"/>
        <v>606</v>
      </c>
      <c r="F23" s="43">
        <f t="shared" si="4"/>
        <v>186</v>
      </c>
      <c r="G23" s="43">
        <f t="shared" si="5"/>
        <v>652</v>
      </c>
      <c r="H23" s="43">
        <f t="shared" si="6"/>
        <v>219</v>
      </c>
      <c r="I23" s="43">
        <f t="shared" si="7"/>
        <v>766</v>
      </c>
      <c r="J23" s="43">
        <f t="shared" si="8"/>
        <v>228</v>
      </c>
      <c r="K23" s="43">
        <f t="shared" si="9"/>
        <v>797</v>
      </c>
      <c r="L23" s="43">
        <f t="shared" si="10"/>
        <v>239</v>
      </c>
      <c r="M23" s="43">
        <f t="shared" si="11"/>
        <v>835</v>
      </c>
      <c r="N23" s="43">
        <f t="shared" si="12"/>
        <v>246</v>
      </c>
      <c r="O23" s="43">
        <f t="shared" si="13"/>
        <v>864</v>
      </c>
      <c r="P23" s="43">
        <f t="shared" si="14"/>
        <v>263</v>
      </c>
      <c r="Q23" s="43">
        <f t="shared" si="15"/>
        <v>920</v>
      </c>
      <c r="R23" s="43">
        <f t="shared" si="16"/>
        <v>276</v>
      </c>
      <c r="S23" s="43">
        <f t="shared" si="17"/>
        <v>966</v>
      </c>
      <c r="T23" s="43">
        <f t="shared" si="18"/>
        <v>290</v>
      </c>
      <c r="U23" s="43">
        <f t="shared" si="19"/>
        <v>1014</v>
      </c>
      <c r="V23" s="43">
        <f t="shared" si="20"/>
        <v>303</v>
      </c>
      <c r="W23" s="43">
        <f t="shared" si="21"/>
        <v>1062</v>
      </c>
      <c r="X23" s="43">
        <f t="shared" si="22"/>
        <v>319</v>
      </c>
      <c r="Y23" s="43">
        <f t="shared" si="23"/>
        <v>1116</v>
      </c>
      <c r="Z23" s="43">
        <f t="shared" si="24"/>
        <v>331</v>
      </c>
      <c r="AA23" s="43">
        <f t="shared" si="25"/>
        <v>1159</v>
      </c>
      <c r="AB23" s="44">
        <f t="shared" si="26"/>
        <v>348</v>
      </c>
      <c r="AC23" s="45">
        <f t="shared" si="27"/>
        <v>1220</v>
      </c>
    </row>
    <row r="24" spans="1:29" s="46" customFormat="1" ht="11.15" customHeight="1">
      <c r="A24" s="42">
        <v>19</v>
      </c>
      <c r="B24" s="43">
        <f t="shared" si="0"/>
        <v>162</v>
      </c>
      <c r="C24" s="43">
        <f t="shared" si="1"/>
        <v>566</v>
      </c>
      <c r="D24" s="43">
        <f t="shared" si="2"/>
        <v>183</v>
      </c>
      <c r="E24" s="43">
        <f t="shared" si="3"/>
        <v>640</v>
      </c>
      <c r="F24" s="43">
        <f t="shared" si="4"/>
        <v>197</v>
      </c>
      <c r="G24" s="43">
        <f t="shared" si="5"/>
        <v>688</v>
      </c>
      <c r="H24" s="43">
        <f t="shared" si="6"/>
        <v>231</v>
      </c>
      <c r="I24" s="43">
        <f t="shared" si="7"/>
        <v>807</v>
      </c>
      <c r="J24" s="43">
        <f t="shared" si="8"/>
        <v>240</v>
      </c>
      <c r="K24" s="43">
        <f t="shared" si="9"/>
        <v>841</v>
      </c>
      <c r="L24" s="43">
        <f t="shared" si="10"/>
        <v>252</v>
      </c>
      <c r="M24" s="43">
        <f t="shared" si="11"/>
        <v>881</v>
      </c>
      <c r="N24" s="43">
        <f t="shared" si="12"/>
        <v>261</v>
      </c>
      <c r="O24" s="43">
        <f t="shared" si="13"/>
        <v>911</v>
      </c>
      <c r="P24" s="43">
        <f t="shared" si="14"/>
        <v>277</v>
      </c>
      <c r="Q24" s="43">
        <f t="shared" si="15"/>
        <v>971</v>
      </c>
      <c r="R24" s="43">
        <f t="shared" si="16"/>
        <v>291</v>
      </c>
      <c r="S24" s="43">
        <f t="shared" si="17"/>
        <v>1020</v>
      </c>
      <c r="T24" s="43">
        <f t="shared" si="18"/>
        <v>306</v>
      </c>
      <c r="U24" s="43">
        <f t="shared" si="19"/>
        <v>1071</v>
      </c>
      <c r="V24" s="43">
        <f t="shared" si="20"/>
        <v>321</v>
      </c>
      <c r="W24" s="43">
        <f t="shared" si="21"/>
        <v>1122</v>
      </c>
      <c r="X24" s="43">
        <f t="shared" si="22"/>
        <v>336</v>
      </c>
      <c r="Y24" s="43">
        <f t="shared" si="23"/>
        <v>1177</v>
      </c>
      <c r="Z24" s="43">
        <f t="shared" si="24"/>
        <v>349</v>
      </c>
      <c r="AA24" s="43">
        <f t="shared" si="25"/>
        <v>1223</v>
      </c>
      <c r="AB24" s="44">
        <f t="shared" si="26"/>
        <v>368</v>
      </c>
      <c r="AC24" s="45">
        <f t="shared" si="27"/>
        <v>1287</v>
      </c>
    </row>
    <row r="25" spans="1:29" s="46" customFormat="1" ht="11.15" customHeight="1">
      <c r="A25" s="42">
        <v>20</v>
      </c>
      <c r="B25" s="43">
        <f t="shared" si="0"/>
        <v>170</v>
      </c>
      <c r="C25" s="43">
        <f t="shared" si="1"/>
        <v>596</v>
      </c>
      <c r="D25" s="43">
        <f t="shared" si="2"/>
        <v>193</v>
      </c>
      <c r="E25" s="43">
        <f t="shared" si="3"/>
        <v>673</v>
      </c>
      <c r="F25" s="43">
        <f t="shared" si="4"/>
        <v>207</v>
      </c>
      <c r="G25" s="43">
        <f t="shared" si="5"/>
        <v>725</v>
      </c>
      <c r="H25" s="43">
        <f t="shared" si="6"/>
        <v>243</v>
      </c>
      <c r="I25" s="43">
        <f t="shared" si="7"/>
        <v>850</v>
      </c>
      <c r="J25" s="43">
        <f t="shared" si="8"/>
        <v>253</v>
      </c>
      <c r="K25" s="43">
        <f t="shared" si="9"/>
        <v>886</v>
      </c>
      <c r="L25" s="43">
        <f t="shared" si="10"/>
        <v>265</v>
      </c>
      <c r="M25" s="43">
        <f t="shared" si="11"/>
        <v>928</v>
      </c>
      <c r="N25" s="43">
        <f t="shared" si="12"/>
        <v>274</v>
      </c>
      <c r="O25" s="43">
        <f t="shared" si="13"/>
        <v>959</v>
      </c>
      <c r="P25" s="43">
        <f t="shared" si="14"/>
        <v>292</v>
      </c>
      <c r="Q25" s="43">
        <f t="shared" si="15"/>
        <v>1022</v>
      </c>
      <c r="R25" s="43">
        <f t="shared" si="16"/>
        <v>307</v>
      </c>
      <c r="S25" s="43">
        <f t="shared" si="17"/>
        <v>1073</v>
      </c>
      <c r="T25" s="43">
        <f t="shared" si="18"/>
        <v>322</v>
      </c>
      <c r="U25" s="43">
        <f t="shared" si="19"/>
        <v>1127</v>
      </c>
      <c r="V25" s="43">
        <f t="shared" si="20"/>
        <v>337</v>
      </c>
      <c r="W25" s="43">
        <f t="shared" si="21"/>
        <v>1181</v>
      </c>
      <c r="X25" s="43">
        <f t="shared" si="22"/>
        <v>354</v>
      </c>
      <c r="Y25" s="43">
        <f t="shared" si="23"/>
        <v>1240</v>
      </c>
      <c r="Z25" s="43">
        <f t="shared" si="24"/>
        <v>368</v>
      </c>
      <c r="AA25" s="43">
        <f t="shared" si="25"/>
        <v>1288</v>
      </c>
      <c r="AB25" s="44">
        <f t="shared" si="26"/>
        <v>388</v>
      </c>
      <c r="AC25" s="45">
        <f t="shared" si="27"/>
        <v>1355</v>
      </c>
    </row>
    <row r="26" spans="1:29" s="46" customFormat="1" ht="11.15" customHeight="1">
      <c r="A26" s="42">
        <v>21</v>
      </c>
      <c r="B26" s="43">
        <f t="shared" si="0"/>
        <v>179</v>
      </c>
      <c r="C26" s="43">
        <f t="shared" si="1"/>
        <v>625</v>
      </c>
      <c r="D26" s="43">
        <f t="shared" si="2"/>
        <v>202</v>
      </c>
      <c r="E26" s="43">
        <f t="shared" si="3"/>
        <v>706</v>
      </c>
      <c r="F26" s="43">
        <f t="shared" si="4"/>
        <v>217</v>
      </c>
      <c r="G26" s="43">
        <f t="shared" si="5"/>
        <v>761</v>
      </c>
      <c r="H26" s="43">
        <f t="shared" si="6"/>
        <v>255</v>
      </c>
      <c r="I26" s="43">
        <f t="shared" si="7"/>
        <v>893</v>
      </c>
      <c r="J26" s="43">
        <f t="shared" si="8"/>
        <v>266</v>
      </c>
      <c r="K26" s="43">
        <f t="shared" si="9"/>
        <v>930</v>
      </c>
      <c r="L26" s="43">
        <f t="shared" si="10"/>
        <v>278</v>
      </c>
      <c r="M26" s="43">
        <f t="shared" si="11"/>
        <v>974</v>
      </c>
      <c r="N26" s="43">
        <f t="shared" si="12"/>
        <v>288</v>
      </c>
      <c r="O26" s="43">
        <f t="shared" si="13"/>
        <v>1008</v>
      </c>
      <c r="P26" s="43">
        <f t="shared" si="14"/>
        <v>307</v>
      </c>
      <c r="Q26" s="43">
        <f t="shared" si="15"/>
        <v>1073</v>
      </c>
      <c r="R26" s="43">
        <f t="shared" si="16"/>
        <v>322</v>
      </c>
      <c r="S26" s="43">
        <f t="shared" si="17"/>
        <v>1127</v>
      </c>
      <c r="T26" s="43">
        <f t="shared" si="18"/>
        <v>338</v>
      </c>
      <c r="U26" s="43">
        <f t="shared" si="19"/>
        <v>1184</v>
      </c>
      <c r="V26" s="43">
        <f t="shared" si="20"/>
        <v>354</v>
      </c>
      <c r="W26" s="43">
        <f t="shared" si="21"/>
        <v>1240</v>
      </c>
      <c r="X26" s="43">
        <f t="shared" si="22"/>
        <v>372</v>
      </c>
      <c r="Y26" s="43">
        <f t="shared" si="23"/>
        <v>1301</v>
      </c>
      <c r="Z26" s="43">
        <f t="shared" si="24"/>
        <v>387</v>
      </c>
      <c r="AA26" s="43">
        <f t="shared" si="25"/>
        <v>1353</v>
      </c>
      <c r="AB26" s="44">
        <f t="shared" si="26"/>
        <v>406</v>
      </c>
      <c r="AC26" s="45">
        <f t="shared" si="27"/>
        <v>1423</v>
      </c>
    </row>
    <row r="27" spans="1:29" s="46" customFormat="1" ht="11.15" customHeight="1">
      <c r="A27" s="42">
        <v>22</v>
      </c>
      <c r="B27" s="43">
        <f t="shared" si="0"/>
        <v>187</v>
      </c>
      <c r="C27" s="43">
        <f t="shared" si="1"/>
        <v>655</v>
      </c>
      <c r="D27" s="43">
        <f t="shared" si="2"/>
        <v>211</v>
      </c>
      <c r="E27" s="43">
        <f t="shared" si="3"/>
        <v>740</v>
      </c>
      <c r="F27" s="43">
        <f t="shared" si="4"/>
        <v>228</v>
      </c>
      <c r="G27" s="43">
        <f t="shared" si="5"/>
        <v>797</v>
      </c>
      <c r="H27" s="43">
        <f t="shared" si="6"/>
        <v>267</v>
      </c>
      <c r="I27" s="43">
        <f t="shared" si="7"/>
        <v>935</v>
      </c>
      <c r="J27" s="43">
        <f t="shared" si="8"/>
        <v>278</v>
      </c>
      <c r="K27" s="43">
        <f t="shared" si="9"/>
        <v>974</v>
      </c>
      <c r="L27" s="43">
        <f t="shared" si="10"/>
        <v>291</v>
      </c>
      <c r="M27" s="43">
        <f t="shared" si="11"/>
        <v>1020</v>
      </c>
      <c r="N27" s="43">
        <f t="shared" si="12"/>
        <v>301</v>
      </c>
      <c r="O27" s="43">
        <f t="shared" si="13"/>
        <v>1056</v>
      </c>
      <c r="P27" s="43">
        <f t="shared" si="14"/>
        <v>321</v>
      </c>
      <c r="Q27" s="43">
        <f t="shared" si="15"/>
        <v>1125</v>
      </c>
      <c r="R27" s="43">
        <f t="shared" si="16"/>
        <v>337</v>
      </c>
      <c r="S27" s="43">
        <f t="shared" si="17"/>
        <v>1181</v>
      </c>
      <c r="T27" s="43">
        <f t="shared" si="18"/>
        <v>355</v>
      </c>
      <c r="U27" s="43">
        <f t="shared" si="19"/>
        <v>1240</v>
      </c>
      <c r="V27" s="43">
        <f t="shared" si="20"/>
        <v>371</v>
      </c>
      <c r="W27" s="43">
        <f t="shared" si="21"/>
        <v>1299</v>
      </c>
      <c r="X27" s="43">
        <f t="shared" si="22"/>
        <v>390</v>
      </c>
      <c r="Y27" s="43">
        <f t="shared" si="23"/>
        <v>1364</v>
      </c>
      <c r="Z27" s="43">
        <f t="shared" si="24"/>
        <v>405</v>
      </c>
      <c r="AA27" s="43">
        <f t="shared" si="25"/>
        <v>1417</v>
      </c>
      <c r="AB27" s="44">
        <f t="shared" si="26"/>
        <v>426</v>
      </c>
      <c r="AC27" s="45">
        <f t="shared" si="27"/>
        <v>1491</v>
      </c>
    </row>
    <row r="28" spans="1:29" s="46" customFormat="1" ht="11.15" customHeight="1">
      <c r="A28" s="42">
        <v>23</v>
      </c>
      <c r="B28" s="43">
        <f t="shared" si="0"/>
        <v>196</v>
      </c>
      <c r="C28" s="43">
        <f t="shared" si="1"/>
        <v>685</v>
      </c>
      <c r="D28" s="43">
        <f t="shared" si="2"/>
        <v>221</v>
      </c>
      <c r="E28" s="43">
        <f t="shared" si="3"/>
        <v>774</v>
      </c>
      <c r="F28" s="43">
        <f t="shared" si="4"/>
        <v>238</v>
      </c>
      <c r="G28" s="43">
        <f t="shared" si="5"/>
        <v>833</v>
      </c>
      <c r="H28" s="43">
        <f t="shared" si="6"/>
        <v>279</v>
      </c>
      <c r="I28" s="43">
        <f t="shared" si="7"/>
        <v>978</v>
      </c>
      <c r="J28" s="43">
        <f t="shared" si="8"/>
        <v>291</v>
      </c>
      <c r="K28" s="43">
        <f t="shared" si="9"/>
        <v>1019</v>
      </c>
      <c r="L28" s="43">
        <f t="shared" si="10"/>
        <v>304</v>
      </c>
      <c r="M28" s="43">
        <f t="shared" si="11"/>
        <v>1067</v>
      </c>
      <c r="N28" s="43">
        <f t="shared" si="12"/>
        <v>315</v>
      </c>
      <c r="O28" s="43">
        <f t="shared" si="13"/>
        <v>1104</v>
      </c>
      <c r="P28" s="43">
        <f t="shared" si="14"/>
        <v>336</v>
      </c>
      <c r="Q28" s="43">
        <f t="shared" si="15"/>
        <v>1175</v>
      </c>
      <c r="R28" s="43">
        <f t="shared" si="16"/>
        <v>353</v>
      </c>
      <c r="S28" s="43">
        <f t="shared" si="17"/>
        <v>1234</v>
      </c>
      <c r="T28" s="43">
        <f t="shared" si="18"/>
        <v>370</v>
      </c>
      <c r="U28" s="43">
        <f t="shared" si="19"/>
        <v>1297</v>
      </c>
      <c r="V28" s="43">
        <f t="shared" si="20"/>
        <v>388</v>
      </c>
      <c r="W28" s="43">
        <f t="shared" si="21"/>
        <v>1358</v>
      </c>
      <c r="X28" s="43">
        <f t="shared" si="22"/>
        <v>407</v>
      </c>
      <c r="Y28" s="43">
        <f t="shared" si="23"/>
        <v>1426</v>
      </c>
      <c r="Z28" s="43">
        <f t="shared" si="24"/>
        <v>423</v>
      </c>
      <c r="AA28" s="43">
        <f t="shared" si="25"/>
        <v>1481</v>
      </c>
      <c r="AB28" s="44">
        <f t="shared" si="26"/>
        <v>446</v>
      </c>
      <c r="AC28" s="45">
        <f t="shared" si="27"/>
        <v>1559</v>
      </c>
    </row>
    <row r="29" spans="1:29" s="46" customFormat="1" ht="11.15" customHeight="1">
      <c r="A29" s="42">
        <v>24</v>
      </c>
      <c r="B29" s="43">
        <f t="shared" si="0"/>
        <v>204</v>
      </c>
      <c r="C29" s="43">
        <f t="shared" si="1"/>
        <v>715</v>
      </c>
      <c r="D29" s="43">
        <f t="shared" si="2"/>
        <v>231</v>
      </c>
      <c r="E29" s="43">
        <f t="shared" si="3"/>
        <v>807</v>
      </c>
      <c r="F29" s="43">
        <f t="shared" si="4"/>
        <v>249</v>
      </c>
      <c r="G29" s="43">
        <f t="shared" si="5"/>
        <v>870</v>
      </c>
      <c r="H29" s="43">
        <f t="shared" si="6"/>
        <v>291</v>
      </c>
      <c r="I29" s="43">
        <f t="shared" si="7"/>
        <v>1020</v>
      </c>
      <c r="J29" s="43">
        <f t="shared" si="8"/>
        <v>303</v>
      </c>
      <c r="K29" s="43">
        <f t="shared" si="9"/>
        <v>1062</v>
      </c>
      <c r="L29" s="43">
        <f t="shared" si="10"/>
        <v>318</v>
      </c>
      <c r="M29" s="43">
        <f t="shared" si="11"/>
        <v>1113</v>
      </c>
      <c r="N29" s="43">
        <f t="shared" si="12"/>
        <v>329</v>
      </c>
      <c r="O29" s="43">
        <f t="shared" si="13"/>
        <v>1151</v>
      </c>
      <c r="P29" s="43">
        <f t="shared" si="14"/>
        <v>350</v>
      </c>
      <c r="Q29" s="43">
        <f t="shared" si="15"/>
        <v>1227</v>
      </c>
      <c r="R29" s="43">
        <f t="shared" si="16"/>
        <v>368</v>
      </c>
      <c r="S29" s="43">
        <f t="shared" si="17"/>
        <v>1288</v>
      </c>
      <c r="T29" s="43">
        <f t="shared" si="18"/>
        <v>387</v>
      </c>
      <c r="U29" s="43">
        <f t="shared" si="19"/>
        <v>1353</v>
      </c>
      <c r="V29" s="43">
        <f t="shared" si="20"/>
        <v>405</v>
      </c>
      <c r="W29" s="43">
        <f t="shared" si="21"/>
        <v>1417</v>
      </c>
      <c r="X29" s="43">
        <f t="shared" si="22"/>
        <v>425</v>
      </c>
      <c r="Y29" s="43">
        <f t="shared" si="23"/>
        <v>1487</v>
      </c>
      <c r="Z29" s="43">
        <f t="shared" si="24"/>
        <v>441</v>
      </c>
      <c r="AA29" s="43">
        <f t="shared" si="25"/>
        <v>1545</v>
      </c>
      <c r="AB29" s="44">
        <f t="shared" si="26"/>
        <v>464</v>
      </c>
      <c r="AC29" s="45">
        <f t="shared" si="27"/>
        <v>1626</v>
      </c>
    </row>
    <row r="30" spans="1:29" s="46" customFormat="1" ht="11.15" customHeight="1">
      <c r="A30" s="42">
        <v>25</v>
      </c>
      <c r="B30" s="43">
        <f t="shared" si="0"/>
        <v>213</v>
      </c>
      <c r="C30" s="43">
        <f t="shared" si="1"/>
        <v>745</v>
      </c>
      <c r="D30" s="43">
        <f t="shared" si="2"/>
        <v>240</v>
      </c>
      <c r="E30" s="43">
        <f t="shared" si="3"/>
        <v>841</v>
      </c>
      <c r="F30" s="43">
        <f t="shared" si="4"/>
        <v>259</v>
      </c>
      <c r="G30" s="43">
        <f t="shared" si="5"/>
        <v>906</v>
      </c>
      <c r="H30" s="43">
        <f t="shared" si="6"/>
        <v>303</v>
      </c>
      <c r="I30" s="43">
        <f t="shared" si="7"/>
        <v>1062</v>
      </c>
      <c r="J30" s="43">
        <f t="shared" si="8"/>
        <v>317</v>
      </c>
      <c r="K30" s="43">
        <f t="shared" si="9"/>
        <v>1107</v>
      </c>
      <c r="L30" s="43">
        <f t="shared" si="10"/>
        <v>331</v>
      </c>
      <c r="M30" s="43">
        <f t="shared" si="11"/>
        <v>1159</v>
      </c>
      <c r="N30" s="43">
        <f t="shared" si="12"/>
        <v>343</v>
      </c>
      <c r="O30" s="43">
        <f t="shared" si="13"/>
        <v>1199</v>
      </c>
      <c r="P30" s="43">
        <f t="shared" si="14"/>
        <v>365</v>
      </c>
      <c r="Q30" s="43">
        <f t="shared" si="15"/>
        <v>1278</v>
      </c>
      <c r="R30" s="43">
        <f t="shared" si="16"/>
        <v>383</v>
      </c>
      <c r="S30" s="43">
        <f t="shared" si="17"/>
        <v>1342</v>
      </c>
      <c r="T30" s="43">
        <f t="shared" si="18"/>
        <v>403</v>
      </c>
      <c r="U30" s="43">
        <f t="shared" si="19"/>
        <v>1410</v>
      </c>
      <c r="V30" s="43">
        <f t="shared" si="20"/>
        <v>422</v>
      </c>
      <c r="W30" s="43">
        <f t="shared" si="21"/>
        <v>1476</v>
      </c>
      <c r="X30" s="43">
        <f t="shared" si="22"/>
        <v>443</v>
      </c>
      <c r="Y30" s="43">
        <f t="shared" si="23"/>
        <v>1550</v>
      </c>
      <c r="Z30" s="43">
        <f t="shared" si="24"/>
        <v>460</v>
      </c>
      <c r="AA30" s="43">
        <f t="shared" si="25"/>
        <v>1610</v>
      </c>
      <c r="AB30" s="44">
        <f t="shared" si="26"/>
        <v>484</v>
      </c>
      <c r="AC30" s="45">
        <f t="shared" si="27"/>
        <v>1694</v>
      </c>
    </row>
    <row r="31" spans="1:29" s="46" customFormat="1" ht="11.15" customHeight="1">
      <c r="A31" s="42">
        <v>26</v>
      </c>
      <c r="B31" s="43">
        <f t="shared" si="0"/>
        <v>221</v>
      </c>
      <c r="C31" s="43">
        <f t="shared" si="1"/>
        <v>774</v>
      </c>
      <c r="D31" s="43">
        <f t="shared" si="2"/>
        <v>250</v>
      </c>
      <c r="E31" s="43">
        <f t="shared" si="3"/>
        <v>875</v>
      </c>
      <c r="F31" s="43">
        <f t="shared" si="4"/>
        <v>269</v>
      </c>
      <c r="G31" s="43">
        <f t="shared" si="5"/>
        <v>942</v>
      </c>
      <c r="H31" s="43">
        <f t="shared" si="6"/>
        <v>315</v>
      </c>
      <c r="I31" s="43">
        <f t="shared" si="7"/>
        <v>1105</v>
      </c>
      <c r="J31" s="43">
        <f t="shared" si="8"/>
        <v>329</v>
      </c>
      <c r="K31" s="43">
        <f t="shared" si="9"/>
        <v>1151</v>
      </c>
      <c r="L31" s="43">
        <f t="shared" si="10"/>
        <v>344</v>
      </c>
      <c r="M31" s="43">
        <f t="shared" si="11"/>
        <v>1206</v>
      </c>
      <c r="N31" s="43">
        <f t="shared" si="12"/>
        <v>356</v>
      </c>
      <c r="O31" s="43">
        <f t="shared" si="13"/>
        <v>1247</v>
      </c>
      <c r="P31" s="43">
        <f t="shared" si="14"/>
        <v>380</v>
      </c>
      <c r="Q31" s="43">
        <f t="shared" si="15"/>
        <v>1329</v>
      </c>
      <c r="R31" s="43">
        <f t="shared" si="16"/>
        <v>399</v>
      </c>
      <c r="S31" s="43">
        <f t="shared" si="17"/>
        <v>1396</v>
      </c>
      <c r="T31" s="43">
        <f t="shared" si="18"/>
        <v>418</v>
      </c>
      <c r="U31" s="43">
        <f t="shared" si="19"/>
        <v>1465</v>
      </c>
      <c r="V31" s="43">
        <f t="shared" si="20"/>
        <v>438</v>
      </c>
      <c r="W31" s="43">
        <f t="shared" si="21"/>
        <v>1534</v>
      </c>
      <c r="X31" s="43">
        <f t="shared" si="22"/>
        <v>460</v>
      </c>
      <c r="Y31" s="43">
        <f t="shared" si="23"/>
        <v>1611</v>
      </c>
      <c r="Z31" s="43">
        <f t="shared" si="24"/>
        <v>479</v>
      </c>
      <c r="AA31" s="43">
        <f t="shared" si="25"/>
        <v>1675</v>
      </c>
      <c r="AB31" s="44">
        <f t="shared" si="26"/>
        <v>504</v>
      </c>
      <c r="AC31" s="45">
        <f t="shared" si="27"/>
        <v>1761</v>
      </c>
    </row>
    <row r="32" spans="1:29" s="46" customFormat="1" ht="11.15" customHeight="1">
      <c r="A32" s="42">
        <v>27</v>
      </c>
      <c r="B32" s="43">
        <f t="shared" si="0"/>
        <v>230</v>
      </c>
      <c r="C32" s="43">
        <f t="shared" si="1"/>
        <v>804</v>
      </c>
      <c r="D32" s="43">
        <f t="shared" si="2"/>
        <v>260</v>
      </c>
      <c r="E32" s="43">
        <f t="shared" si="3"/>
        <v>909</v>
      </c>
      <c r="F32" s="43">
        <f t="shared" si="4"/>
        <v>279</v>
      </c>
      <c r="G32" s="43">
        <f t="shared" si="5"/>
        <v>978</v>
      </c>
      <c r="H32" s="43">
        <f t="shared" si="6"/>
        <v>328</v>
      </c>
      <c r="I32" s="43">
        <f t="shared" si="7"/>
        <v>1148</v>
      </c>
      <c r="J32" s="43">
        <f t="shared" si="8"/>
        <v>342</v>
      </c>
      <c r="K32" s="43">
        <f t="shared" si="9"/>
        <v>1195</v>
      </c>
      <c r="L32" s="43">
        <f t="shared" si="10"/>
        <v>358</v>
      </c>
      <c r="M32" s="43">
        <f t="shared" si="11"/>
        <v>1252</v>
      </c>
      <c r="N32" s="43">
        <f t="shared" si="12"/>
        <v>370</v>
      </c>
      <c r="O32" s="43">
        <f t="shared" si="13"/>
        <v>1296</v>
      </c>
      <c r="P32" s="43">
        <f t="shared" si="14"/>
        <v>394</v>
      </c>
      <c r="Q32" s="43">
        <f t="shared" si="15"/>
        <v>1380</v>
      </c>
      <c r="R32" s="43">
        <f t="shared" si="16"/>
        <v>414</v>
      </c>
      <c r="S32" s="43">
        <f t="shared" si="17"/>
        <v>1450</v>
      </c>
      <c r="T32" s="43">
        <f t="shared" si="18"/>
        <v>435</v>
      </c>
      <c r="U32" s="43">
        <f t="shared" si="19"/>
        <v>1522</v>
      </c>
      <c r="V32" s="43">
        <f t="shared" si="20"/>
        <v>456</v>
      </c>
      <c r="W32" s="43">
        <f t="shared" si="21"/>
        <v>1594</v>
      </c>
      <c r="X32" s="43">
        <f t="shared" si="22"/>
        <v>479</v>
      </c>
      <c r="Y32" s="43">
        <f t="shared" si="23"/>
        <v>1674</v>
      </c>
      <c r="Z32" s="43">
        <f t="shared" si="24"/>
        <v>497</v>
      </c>
      <c r="AA32" s="43">
        <f t="shared" si="25"/>
        <v>1739</v>
      </c>
      <c r="AB32" s="44">
        <f t="shared" si="26"/>
        <v>522</v>
      </c>
      <c r="AC32" s="45">
        <f t="shared" si="27"/>
        <v>1829</v>
      </c>
    </row>
    <row r="33" spans="1:29" s="46" customFormat="1" ht="11.15" customHeight="1">
      <c r="A33" s="42">
        <v>28</v>
      </c>
      <c r="B33" s="43">
        <f t="shared" si="0"/>
        <v>239</v>
      </c>
      <c r="C33" s="43">
        <f t="shared" si="1"/>
        <v>834</v>
      </c>
      <c r="D33" s="43">
        <f t="shared" si="2"/>
        <v>269</v>
      </c>
      <c r="E33" s="43">
        <f t="shared" si="3"/>
        <v>942</v>
      </c>
      <c r="F33" s="43">
        <f t="shared" si="4"/>
        <v>290</v>
      </c>
      <c r="G33" s="43">
        <f t="shared" si="5"/>
        <v>1014</v>
      </c>
      <c r="H33" s="43">
        <f t="shared" si="6"/>
        <v>340</v>
      </c>
      <c r="I33" s="43">
        <f t="shared" si="7"/>
        <v>1190</v>
      </c>
      <c r="J33" s="43">
        <f t="shared" si="8"/>
        <v>354</v>
      </c>
      <c r="K33" s="43">
        <f t="shared" si="9"/>
        <v>1240</v>
      </c>
      <c r="L33" s="43">
        <f t="shared" si="10"/>
        <v>371</v>
      </c>
      <c r="M33" s="43">
        <f t="shared" si="11"/>
        <v>1298</v>
      </c>
      <c r="N33" s="43">
        <f t="shared" si="12"/>
        <v>383</v>
      </c>
      <c r="O33" s="43">
        <f t="shared" si="13"/>
        <v>1344</v>
      </c>
      <c r="P33" s="43">
        <f t="shared" si="14"/>
        <v>409</v>
      </c>
      <c r="Q33" s="43">
        <f t="shared" si="15"/>
        <v>1431</v>
      </c>
      <c r="R33" s="43">
        <f t="shared" si="16"/>
        <v>429</v>
      </c>
      <c r="S33" s="43">
        <f t="shared" si="17"/>
        <v>1504</v>
      </c>
      <c r="T33" s="43">
        <f t="shared" si="18"/>
        <v>451</v>
      </c>
      <c r="U33" s="43">
        <f t="shared" si="19"/>
        <v>1578</v>
      </c>
      <c r="V33" s="43">
        <f t="shared" si="20"/>
        <v>472</v>
      </c>
      <c r="W33" s="43">
        <f t="shared" si="21"/>
        <v>1653</v>
      </c>
      <c r="X33" s="43">
        <f t="shared" si="22"/>
        <v>496</v>
      </c>
      <c r="Y33" s="43">
        <f t="shared" si="23"/>
        <v>1736</v>
      </c>
      <c r="Z33" s="43">
        <f t="shared" si="24"/>
        <v>515</v>
      </c>
      <c r="AA33" s="43">
        <f t="shared" si="25"/>
        <v>1803</v>
      </c>
      <c r="AB33" s="44">
        <f t="shared" si="26"/>
        <v>542</v>
      </c>
      <c r="AC33" s="45">
        <f t="shared" si="27"/>
        <v>1897</v>
      </c>
    </row>
    <row r="34" spans="1:29" s="46" customFormat="1" ht="11.15" customHeight="1">
      <c r="A34" s="42">
        <v>29</v>
      </c>
      <c r="B34" s="43">
        <f t="shared" si="0"/>
        <v>246</v>
      </c>
      <c r="C34" s="43">
        <f t="shared" si="1"/>
        <v>864</v>
      </c>
      <c r="D34" s="43">
        <f t="shared" si="2"/>
        <v>279</v>
      </c>
      <c r="E34" s="43">
        <f t="shared" si="3"/>
        <v>976</v>
      </c>
      <c r="F34" s="43">
        <f t="shared" si="4"/>
        <v>300</v>
      </c>
      <c r="G34" s="43">
        <f t="shared" si="5"/>
        <v>1050</v>
      </c>
      <c r="H34" s="43">
        <f t="shared" si="6"/>
        <v>353</v>
      </c>
      <c r="I34" s="43">
        <f t="shared" si="7"/>
        <v>1232</v>
      </c>
      <c r="J34" s="43">
        <f t="shared" si="8"/>
        <v>367</v>
      </c>
      <c r="K34" s="43">
        <f t="shared" si="9"/>
        <v>1284</v>
      </c>
      <c r="L34" s="43">
        <f t="shared" si="10"/>
        <v>384</v>
      </c>
      <c r="M34" s="43">
        <f t="shared" si="11"/>
        <v>1345</v>
      </c>
      <c r="N34" s="43">
        <f t="shared" si="12"/>
        <v>398</v>
      </c>
      <c r="O34" s="43">
        <f t="shared" si="13"/>
        <v>1391</v>
      </c>
      <c r="P34" s="43">
        <f t="shared" si="14"/>
        <v>424</v>
      </c>
      <c r="Q34" s="43">
        <f t="shared" si="15"/>
        <v>1482</v>
      </c>
      <c r="R34" s="43">
        <f t="shared" si="16"/>
        <v>445</v>
      </c>
      <c r="S34" s="43">
        <f t="shared" si="17"/>
        <v>1557</v>
      </c>
      <c r="T34" s="43">
        <f t="shared" si="18"/>
        <v>467</v>
      </c>
      <c r="U34" s="43">
        <f t="shared" si="19"/>
        <v>1635</v>
      </c>
      <c r="V34" s="43">
        <f t="shared" si="20"/>
        <v>490</v>
      </c>
      <c r="W34" s="43">
        <f t="shared" si="21"/>
        <v>1712</v>
      </c>
      <c r="X34" s="43">
        <f t="shared" si="22"/>
        <v>514</v>
      </c>
      <c r="Y34" s="43">
        <f t="shared" si="23"/>
        <v>1797</v>
      </c>
      <c r="Z34" s="43">
        <f t="shared" si="24"/>
        <v>533</v>
      </c>
      <c r="AA34" s="43">
        <f t="shared" si="25"/>
        <v>1867</v>
      </c>
      <c r="AB34" s="44">
        <f t="shared" si="26"/>
        <v>562</v>
      </c>
      <c r="AC34" s="45">
        <f t="shared" si="27"/>
        <v>1965</v>
      </c>
    </row>
    <row r="35" spans="1:29" s="46" customFormat="1" ht="11.15" customHeight="1" thickBot="1">
      <c r="A35" s="47">
        <v>30</v>
      </c>
      <c r="B35" s="43">
        <f t="shared" si="0"/>
        <v>255</v>
      </c>
      <c r="C35" s="43">
        <f t="shared" si="1"/>
        <v>894</v>
      </c>
      <c r="D35" s="43">
        <f t="shared" si="2"/>
        <v>288</v>
      </c>
      <c r="E35" s="43">
        <f t="shared" si="3"/>
        <v>1010</v>
      </c>
      <c r="F35" s="43">
        <f t="shared" si="4"/>
        <v>311</v>
      </c>
      <c r="G35" s="43">
        <f t="shared" si="5"/>
        <v>1087</v>
      </c>
      <c r="H35" s="43">
        <f t="shared" si="6"/>
        <v>365</v>
      </c>
      <c r="I35" s="43">
        <f t="shared" si="7"/>
        <v>1275</v>
      </c>
      <c r="J35" s="43">
        <f t="shared" si="8"/>
        <v>380</v>
      </c>
      <c r="K35" s="43">
        <f t="shared" si="9"/>
        <v>1329</v>
      </c>
      <c r="L35" s="43">
        <f t="shared" si="10"/>
        <v>398</v>
      </c>
      <c r="M35" s="43">
        <f t="shared" si="11"/>
        <v>1391</v>
      </c>
      <c r="N35" s="43">
        <f t="shared" si="12"/>
        <v>411</v>
      </c>
      <c r="O35" s="43">
        <f t="shared" si="13"/>
        <v>1439</v>
      </c>
      <c r="P35" s="43">
        <f t="shared" si="14"/>
        <v>438</v>
      </c>
      <c r="Q35" s="43">
        <f t="shared" si="15"/>
        <v>1533</v>
      </c>
      <c r="R35" s="43">
        <f t="shared" si="16"/>
        <v>460</v>
      </c>
      <c r="S35" s="43">
        <f t="shared" si="17"/>
        <v>1611</v>
      </c>
      <c r="T35" s="43">
        <f t="shared" si="18"/>
        <v>483</v>
      </c>
      <c r="U35" s="43">
        <f t="shared" si="19"/>
        <v>1691</v>
      </c>
      <c r="V35" s="43">
        <f t="shared" si="20"/>
        <v>506</v>
      </c>
      <c r="W35" s="43">
        <f t="shared" si="21"/>
        <v>1771</v>
      </c>
      <c r="X35" s="43">
        <f t="shared" si="22"/>
        <v>531</v>
      </c>
      <c r="Y35" s="43">
        <f t="shared" si="23"/>
        <v>1860</v>
      </c>
      <c r="Z35" s="48">
        <f t="shared" si="24"/>
        <v>552</v>
      </c>
      <c r="AA35" s="48">
        <f t="shared" si="25"/>
        <v>1932</v>
      </c>
      <c r="AB35" s="48">
        <f t="shared" si="26"/>
        <v>581</v>
      </c>
      <c r="AC35" s="49">
        <f t="shared" si="27"/>
        <v>2033</v>
      </c>
    </row>
    <row r="36" spans="1:29" ht="3" customHeight="1" thickBo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c r="AB36" s="50"/>
      <c r="AC36" s="50"/>
    </row>
    <row r="37" spans="1:29" ht="12" customHeight="1">
      <c r="A37" s="572"/>
      <c r="B37" s="564" t="s">
        <v>526</v>
      </c>
      <c r="C37" s="565"/>
      <c r="D37" s="564" t="s">
        <v>527</v>
      </c>
      <c r="E37" s="565"/>
      <c r="F37" s="564" t="s">
        <v>528</v>
      </c>
      <c r="G37" s="565"/>
      <c r="H37" s="564" t="s">
        <v>529</v>
      </c>
      <c r="I37" s="565"/>
      <c r="J37" s="564" t="s">
        <v>530</v>
      </c>
      <c r="K37" s="565"/>
      <c r="L37" s="564" t="s">
        <v>531</v>
      </c>
      <c r="M37" s="565"/>
      <c r="N37" s="564" t="s">
        <v>532</v>
      </c>
      <c r="O37" s="565"/>
      <c r="P37" s="564" t="s">
        <v>533</v>
      </c>
      <c r="Q37" s="565"/>
      <c r="R37" s="564" t="s">
        <v>534</v>
      </c>
      <c r="S37" s="565"/>
      <c r="T37" s="564" t="s">
        <v>535</v>
      </c>
      <c r="U37" s="565"/>
      <c r="V37" s="564" t="s">
        <v>536</v>
      </c>
      <c r="W37" s="565"/>
      <c r="X37" s="564" t="s">
        <v>537</v>
      </c>
      <c r="Y37" s="565"/>
      <c r="Z37" s="564" t="s">
        <v>538</v>
      </c>
      <c r="AA37" s="565"/>
      <c r="AB37" s="561"/>
      <c r="AC37" s="562"/>
    </row>
    <row r="38" spans="1:29" ht="12" customHeight="1">
      <c r="A38" s="573"/>
      <c r="B38" s="563">
        <v>26400</v>
      </c>
      <c r="C38" s="563"/>
      <c r="D38" s="559">
        <v>27600</v>
      </c>
      <c r="E38" s="560"/>
      <c r="F38" s="559">
        <v>28800</v>
      </c>
      <c r="G38" s="560"/>
      <c r="H38" s="559">
        <v>30300</v>
      </c>
      <c r="I38" s="560"/>
      <c r="J38" s="559">
        <v>31800</v>
      </c>
      <c r="K38" s="560"/>
      <c r="L38" s="559">
        <v>33300</v>
      </c>
      <c r="M38" s="560"/>
      <c r="N38" s="559">
        <v>34800</v>
      </c>
      <c r="O38" s="560"/>
      <c r="P38" s="559">
        <v>36300</v>
      </c>
      <c r="Q38" s="560"/>
      <c r="R38" s="559">
        <v>38200</v>
      </c>
      <c r="S38" s="560"/>
      <c r="T38" s="559">
        <v>40100</v>
      </c>
      <c r="U38" s="560"/>
      <c r="V38" s="559">
        <v>42000</v>
      </c>
      <c r="W38" s="560"/>
      <c r="X38" s="559">
        <v>43900</v>
      </c>
      <c r="Y38" s="560"/>
      <c r="Z38" s="559">
        <v>45800</v>
      </c>
      <c r="AA38" s="560"/>
      <c r="AB38" s="566"/>
      <c r="AC38" s="567"/>
    </row>
    <row r="39" spans="1:29" ht="12" customHeight="1">
      <c r="A39" s="574"/>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43">
        <f t="shared" ref="B40:B69" si="28">ROUND($B$38*$A40/30*$AF$1*20/100,0)+ROUND($B$38*$A40/30*$AF$2*20/100,0)</f>
        <v>20</v>
      </c>
      <c r="C40" s="43">
        <f t="shared" ref="C40:C69" si="29">ROUND($B$38*$A40/30*$AF$1*70/100,0)+ROUND($B$38*$A40/30*$AF$2*70/100,0)</f>
        <v>71</v>
      </c>
      <c r="D40" s="43">
        <f t="shared" ref="D40:D69" si="30">ROUND($D$38*$A40/30*$AF$1*20/100,0)+ROUND($D$38*$A40/30*$AF$2*20/100,0)</f>
        <v>21</v>
      </c>
      <c r="E40" s="43">
        <f t="shared" ref="E40:E69" si="31">ROUND($D$38*$A40/30*$AF$1*70/100,0)+ROUND($D$38*$A40/30*$AF$2*70/100,0)</f>
        <v>74</v>
      </c>
      <c r="F40" s="43">
        <f t="shared" ref="F40:F69" si="32">ROUND($F$38*$A40/30*$AF$1*20/100,0)+ROUND($F$38*$A40/30*$AF$2*20/100,0)</f>
        <v>22</v>
      </c>
      <c r="G40" s="43">
        <f t="shared" ref="G40:G69" si="33">ROUND($F$38*$A40/30*$AF$1*70/100,0)+ROUND($F$38*$A40/30*$AF$2*70/100,0)</f>
        <v>78</v>
      </c>
      <c r="H40" s="43">
        <f t="shared" ref="H40:H69" si="34">ROUND($H$38*$A40/30*$AF$1*20/100,0)+ROUND($H$38*$A40/30*$AF$2*20/100,0)</f>
        <v>23</v>
      </c>
      <c r="I40" s="43">
        <f t="shared" ref="I40:I69" si="35">ROUND($H$38*$A40/30*$AF$1*70/100,0)+ROUND($H$38*$A40/30*$AF$2*70/100,0)</f>
        <v>81</v>
      </c>
      <c r="J40" s="43">
        <f t="shared" ref="J40:J69" si="36">ROUND($J$38*$A40/30*$AF$1*20/100,0)+ROUND($J$38*$A40/30*$AF$2*20/100,0)</f>
        <v>24</v>
      </c>
      <c r="K40" s="43">
        <f t="shared" ref="K40:K69" si="37">ROUND($J$38*$A40/30*$AF$1*70/100,0)+ROUND($J$38*$A40/30*$AF$2*70/100,0)</f>
        <v>85</v>
      </c>
      <c r="L40" s="43">
        <f t="shared" ref="L40:L69" si="38">ROUND($L$38*$A40/30*$AF$1*20/100,0)+ROUND($L$38*$A40/30*$AF$2*20/100,0)</f>
        <v>25</v>
      </c>
      <c r="M40" s="43">
        <f t="shared" ref="M40:M69" si="39">ROUND($L$38*$A40/30*$AF$1*70/100,0)+ROUND($L$38*$A40/30*$AF$2*70/100,0)</f>
        <v>90</v>
      </c>
      <c r="N40" s="43">
        <f t="shared" ref="N40:N69" si="40">ROUND($N$38*$A40/30*$AF$1*20/100,0)+ROUND($N$38*$A40/30*$AF$2*20/100,0)</f>
        <v>26</v>
      </c>
      <c r="O40" s="43">
        <f t="shared" ref="O40:O69" si="41">ROUND($N$38*$A40/30*$AF$1*70/100,0)+ROUND($N$38*$A40/30*$AF$2*70/100,0)</f>
        <v>93</v>
      </c>
      <c r="P40" s="43">
        <f t="shared" ref="P40:P69" si="42">ROUND($P$38*$A40/30*$AF$1*20/100,0)+ROUND($P$38*$A40/30*$AF$2*20/100,0)</f>
        <v>27</v>
      </c>
      <c r="Q40" s="43">
        <f t="shared" ref="Q40:Q69" si="43">ROUND($P$38*$A40/30*$AF$1*70/100,0)+ROUND($P$38*$A40/30*$AF$2*70/100,0)</f>
        <v>97</v>
      </c>
      <c r="R40" s="43">
        <f t="shared" ref="R40:R69" si="44">ROUND($R$38*$A40/30*$AF$1*20/100,0)+ROUND($R$38*$A40/30*$AF$2*20/100,0)</f>
        <v>30</v>
      </c>
      <c r="S40" s="43">
        <f t="shared" ref="S40:S69" si="45">ROUND($R$38*$A40/30*$AF$1*70/100,0)+ROUND($R$38*$A40/30*$AF$2*70/100,0)</f>
        <v>103</v>
      </c>
      <c r="T40" s="43">
        <f t="shared" ref="T40:T69" si="46">ROUND($T$38*$A40/30*$AF$1*20/100,0)+ROUND($T$38*$A40/30*$AF$2*20/100,0)</f>
        <v>31</v>
      </c>
      <c r="U40" s="43">
        <f t="shared" ref="U40:U69" si="47">ROUND($T$38*$A40/30*$AF$1*70/100,0)+ROUND($T$38*$A40/30*$AF$2*70/100,0)</f>
        <v>107</v>
      </c>
      <c r="V40" s="43">
        <f t="shared" ref="V40:V69" si="48">ROUND($V$38*$A40/30*$AF$1*20/100,0)+ROUND($V$38*$A40/30*$AF$2*20/100,0)</f>
        <v>32</v>
      </c>
      <c r="W40" s="43">
        <f t="shared" ref="W40:W69" si="49">ROUND($V$38*$A40/30*$AF$1*70/100,0)+ROUND($V$38*$A40/30*$AF$2*70/100,0)</f>
        <v>113</v>
      </c>
      <c r="X40" s="43">
        <f t="shared" ref="X40:X69" si="50">ROUND($X$38*$A40/30*$AF$1*20/100,0)+ROUND($X$38*$A40/30*$AF$2*20/100,0)</f>
        <v>34</v>
      </c>
      <c r="Y40" s="43">
        <f t="shared" ref="Y40:Y69" si="51">ROUND($X$38*$A40/30*$AF$1*70/100,0)+ROUND($X$38*$A40/30*$AF$2*70/100,0)</f>
        <v>118</v>
      </c>
      <c r="Z40" s="43">
        <f t="shared" ref="Z40:Z69" si="52">ROUND($Z$38*$A40/30*$AF$1*20/100,0)+ROUND($Z$38*$A40/30*$AF$2*20/100,0)</f>
        <v>35</v>
      </c>
      <c r="AA40" s="43">
        <f t="shared" ref="AA40:AA69" si="53">ROUND($Z$38*$A40/30*$AF$1*70/100,0)+ROUND($Z$38*$A40/30*$AF$2*70/100,0)</f>
        <v>123</v>
      </c>
      <c r="AB40" s="43"/>
      <c r="AC40" s="45"/>
    </row>
    <row r="41" spans="1:29" s="46" customFormat="1" ht="11.15" customHeight="1">
      <c r="A41" s="42">
        <v>2</v>
      </c>
      <c r="B41" s="43">
        <f t="shared" si="28"/>
        <v>41</v>
      </c>
      <c r="C41" s="43">
        <f t="shared" si="29"/>
        <v>141</v>
      </c>
      <c r="D41" s="43">
        <f t="shared" si="30"/>
        <v>43</v>
      </c>
      <c r="E41" s="43">
        <f t="shared" si="31"/>
        <v>148</v>
      </c>
      <c r="F41" s="43">
        <f t="shared" si="32"/>
        <v>44</v>
      </c>
      <c r="G41" s="43">
        <f t="shared" si="33"/>
        <v>154</v>
      </c>
      <c r="H41" s="43">
        <f t="shared" si="34"/>
        <v>46</v>
      </c>
      <c r="I41" s="43">
        <f t="shared" si="35"/>
        <v>162</v>
      </c>
      <c r="J41" s="43">
        <f t="shared" si="36"/>
        <v>49</v>
      </c>
      <c r="K41" s="43">
        <f t="shared" si="37"/>
        <v>171</v>
      </c>
      <c r="L41" s="43">
        <f t="shared" si="38"/>
        <v>51</v>
      </c>
      <c r="M41" s="43">
        <f t="shared" si="39"/>
        <v>179</v>
      </c>
      <c r="N41" s="43">
        <f t="shared" si="40"/>
        <v>54</v>
      </c>
      <c r="O41" s="43">
        <f t="shared" si="41"/>
        <v>187</v>
      </c>
      <c r="P41" s="43">
        <f t="shared" si="42"/>
        <v>56</v>
      </c>
      <c r="Q41" s="43">
        <f t="shared" si="43"/>
        <v>195</v>
      </c>
      <c r="R41" s="43">
        <f t="shared" si="44"/>
        <v>58</v>
      </c>
      <c r="S41" s="43">
        <f t="shared" si="45"/>
        <v>205</v>
      </c>
      <c r="T41" s="43">
        <f t="shared" si="46"/>
        <v>61</v>
      </c>
      <c r="U41" s="43">
        <f t="shared" si="47"/>
        <v>215</v>
      </c>
      <c r="V41" s="43">
        <f t="shared" si="48"/>
        <v>65</v>
      </c>
      <c r="W41" s="43">
        <f t="shared" si="49"/>
        <v>226</v>
      </c>
      <c r="X41" s="43">
        <f t="shared" si="50"/>
        <v>67</v>
      </c>
      <c r="Y41" s="43">
        <f t="shared" si="51"/>
        <v>235</v>
      </c>
      <c r="Z41" s="43">
        <f t="shared" si="52"/>
        <v>70</v>
      </c>
      <c r="AA41" s="43">
        <f t="shared" si="53"/>
        <v>245</v>
      </c>
      <c r="AB41" s="43"/>
      <c r="AC41" s="45"/>
    </row>
    <row r="42" spans="1:29" s="46" customFormat="1" ht="11.15" customHeight="1">
      <c r="A42" s="42">
        <v>3</v>
      </c>
      <c r="B42" s="43">
        <f t="shared" si="28"/>
        <v>60</v>
      </c>
      <c r="C42" s="43">
        <f t="shared" si="29"/>
        <v>212</v>
      </c>
      <c r="D42" s="43">
        <f t="shared" si="30"/>
        <v>64</v>
      </c>
      <c r="E42" s="43">
        <f t="shared" si="31"/>
        <v>222</v>
      </c>
      <c r="F42" s="43">
        <f t="shared" si="32"/>
        <v>66</v>
      </c>
      <c r="G42" s="43">
        <f t="shared" si="33"/>
        <v>232</v>
      </c>
      <c r="H42" s="43">
        <f t="shared" si="34"/>
        <v>70</v>
      </c>
      <c r="I42" s="43">
        <f t="shared" si="35"/>
        <v>244</v>
      </c>
      <c r="J42" s="43">
        <f t="shared" si="36"/>
        <v>73</v>
      </c>
      <c r="K42" s="43">
        <f t="shared" si="37"/>
        <v>256</v>
      </c>
      <c r="L42" s="43">
        <f t="shared" si="38"/>
        <v>77</v>
      </c>
      <c r="M42" s="43">
        <f t="shared" si="39"/>
        <v>268</v>
      </c>
      <c r="N42" s="43">
        <f t="shared" si="40"/>
        <v>80</v>
      </c>
      <c r="O42" s="43">
        <f t="shared" si="41"/>
        <v>280</v>
      </c>
      <c r="P42" s="43">
        <f t="shared" si="42"/>
        <v>83</v>
      </c>
      <c r="Q42" s="43">
        <f t="shared" si="43"/>
        <v>292</v>
      </c>
      <c r="R42" s="43">
        <f t="shared" si="44"/>
        <v>88</v>
      </c>
      <c r="S42" s="43">
        <f t="shared" si="45"/>
        <v>308</v>
      </c>
      <c r="T42" s="43">
        <f t="shared" si="46"/>
        <v>92</v>
      </c>
      <c r="U42" s="43">
        <f t="shared" si="47"/>
        <v>323</v>
      </c>
      <c r="V42" s="43">
        <f t="shared" si="48"/>
        <v>96</v>
      </c>
      <c r="W42" s="43">
        <f t="shared" si="49"/>
        <v>338</v>
      </c>
      <c r="X42" s="43">
        <f t="shared" si="50"/>
        <v>101</v>
      </c>
      <c r="Y42" s="43">
        <f t="shared" si="51"/>
        <v>354</v>
      </c>
      <c r="Z42" s="43">
        <f t="shared" si="52"/>
        <v>105</v>
      </c>
      <c r="AA42" s="43">
        <f t="shared" si="53"/>
        <v>369</v>
      </c>
      <c r="AB42" s="43"/>
      <c r="AC42" s="45"/>
    </row>
    <row r="43" spans="1:29" s="46" customFormat="1" ht="11.15" customHeight="1">
      <c r="A43" s="42">
        <v>4</v>
      </c>
      <c r="B43" s="43">
        <f t="shared" si="28"/>
        <v>81</v>
      </c>
      <c r="C43" s="43">
        <f t="shared" si="29"/>
        <v>284</v>
      </c>
      <c r="D43" s="43">
        <f t="shared" si="30"/>
        <v>84</v>
      </c>
      <c r="E43" s="43">
        <f t="shared" si="31"/>
        <v>296</v>
      </c>
      <c r="F43" s="43">
        <f t="shared" si="32"/>
        <v>89</v>
      </c>
      <c r="G43" s="43">
        <f t="shared" si="33"/>
        <v>309</v>
      </c>
      <c r="H43" s="43">
        <f t="shared" si="34"/>
        <v>93</v>
      </c>
      <c r="I43" s="43">
        <f t="shared" si="35"/>
        <v>325</v>
      </c>
      <c r="J43" s="43">
        <f t="shared" si="36"/>
        <v>97</v>
      </c>
      <c r="K43" s="43">
        <f t="shared" si="37"/>
        <v>342</v>
      </c>
      <c r="L43" s="43">
        <f t="shared" si="38"/>
        <v>102</v>
      </c>
      <c r="M43" s="43">
        <f t="shared" si="39"/>
        <v>357</v>
      </c>
      <c r="N43" s="43">
        <f t="shared" si="40"/>
        <v>106</v>
      </c>
      <c r="O43" s="43">
        <f t="shared" si="41"/>
        <v>373</v>
      </c>
      <c r="P43" s="43">
        <f t="shared" si="42"/>
        <v>112</v>
      </c>
      <c r="Q43" s="43">
        <f t="shared" si="43"/>
        <v>390</v>
      </c>
      <c r="R43" s="43">
        <f t="shared" si="44"/>
        <v>117</v>
      </c>
      <c r="S43" s="43">
        <f t="shared" si="45"/>
        <v>410</v>
      </c>
      <c r="T43" s="43">
        <f t="shared" si="46"/>
        <v>123</v>
      </c>
      <c r="U43" s="43">
        <f t="shared" si="47"/>
        <v>430</v>
      </c>
      <c r="V43" s="43">
        <f t="shared" si="48"/>
        <v>129</v>
      </c>
      <c r="W43" s="43">
        <f t="shared" si="49"/>
        <v>451</v>
      </c>
      <c r="X43" s="43">
        <f t="shared" si="50"/>
        <v>135</v>
      </c>
      <c r="Y43" s="43">
        <f t="shared" si="51"/>
        <v>471</v>
      </c>
      <c r="Z43" s="43">
        <f t="shared" si="52"/>
        <v>140</v>
      </c>
      <c r="AA43" s="43">
        <f t="shared" si="53"/>
        <v>492</v>
      </c>
      <c r="AB43" s="43"/>
      <c r="AC43" s="45"/>
    </row>
    <row r="44" spans="1:29" s="46" customFormat="1" ht="11.15" customHeight="1">
      <c r="A44" s="42">
        <v>5</v>
      </c>
      <c r="B44" s="43">
        <f t="shared" si="28"/>
        <v>101</v>
      </c>
      <c r="C44" s="43">
        <f t="shared" si="29"/>
        <v>354</v>
      </c>
      <c r="D44" s="43">
        <f t="shared" si="30"/>
        <v>106</v>
      </c>
      <c r="E44" s="43">
        <f t="shared" si="31"/>
        <v>370</v>
      </c>
      <c r="F44" s="43">
        <f t="shared" si="32"/>
        <v>111</v>
      </c>
      <c r="G44" s="43">
        <f t="shared" si="33"/>
        <v>387</v>
      </c>
      <c r="H44" s="43">
        <f t="shared" si="34"/>
        <v>116</v>
      </c>
      <c r="I44" s="43">
        <f t="shared" si="35"/>
        <v>406</v>
      </c>
      <c r="J44" s="43">
        <f t="shared" si="36"/>
        <v>122</v>
      </c>
      <c r="K44" s="43">
        <f t="shared" si="37"/>
        <v>427</v>
      </c>
      <c r="L44" s="43">
        <f t="shared" si="38"/>
        <v>128</v>
      </c>
      <c r="M44" s="43">
        <f t="shared" si="39"/>
        <v>447</v>
      </c>
      <c r="N44" s="43">
        <f t="shared" si="40"/>
        <v>134</v>
      </c>
      <c r="O44" s="43">
        <f t="shared" si="41"/>
        <v>467</v>
      </c>
      <c r="P44" s="43">
        <f t="shared" si="42"/>
        <v>139</v>
      </c>
      <c r="Q44" s="43">
        <f t="shared" si="43"/>
        <v>487</v>
      </c>
      <c r="R44" s="43">
        <f t="shared" si="44"/>
        <v>147</v>
      </c>
      <c r="S44" s="43">
        <f t="shared" si="45"/>
        <v>513</v>
      </c>
      <c r="T44" s="43">
        <f t="shared" si="46"/>
        <v>153</v>
      </c>
      <c r="U44" s="43">
        <f t="shared" si="47"/>
        <v>538</v>
      </c>
      <c r="V44" s="43">
        <f t="shared" si="48"/>
        <v>161</v>
      </c>
      <c r="W44" s="43">
        <f t="shared" si="49"/>
        <v>564</v>
      </c>
      <c r="X44" s="43">
        <f t="shared" si="50"/>
        <v>169</v>
      </c>
      <c r="Y44" s="43">
        <f t="shared" si="51"/>
        <v>589</v>
      </c>
      <c r="Z44" s="43">
        <f t="shared" si="52"/>
        <v>175</v>
      </c>
      <c r="AA44" s="43">
        <f t="shared" si="53"/>
        <v>614</v>
      </c>
      <c r="AB44" s="43"/>
      <c r="AC44" s="45"/>
    </row>
    <row r="45" spans="1:29" s="46" customFormat="1" ht="11.15" customHeight="1">
      <c r="A45" s="42">
        <v>6</v>
      </c>
      <c r="B45" s="43">
        <f t="shared" si="28"/>
        <v>122</v>
      </c>
      <c r="C45" s="43">
        <f t="shared" si="29"/>
        <v>425</v>
      </c>
      <c r="D45" s="43">
        <f t="shared" si="30"/>
        <v>127</v>
      </c>
      <c r="E45" s="43">
        <f t="shared" si="31"/>
        <v>445</v>
      </c>
      <c r="F45" s="43">
        <f t="shared" si="32"/>
        <v>133</v>
      </c>
      <c r="G45" s="43">
        <f t="shared" si="33"/>
        <v>463</v>
      </c>
      <c r="H45" s="43">
        <f t="shared" si="34"/>
        <v>139</v>
      </c>
      <c r="I45" s="43">
        <f t="shared" si="35"/>
        <v>487</v>
      </c>
      <c r="J45" s="43">
        <f t="shared" si="36"/>
        <v>147</v>
      </c>
      <c r="K45" s="43">
        <f t="shared" si="37"/>
        <v>512</v>
      </c>
      <c r="L45" s="43">
        <f t="shared" si="38"/>
        <v>153</v>
      </c>
      <c r="M45" s="43">
        <f t="shared" si="39"/>
        <v>537</v>
      </c>
      <c r="N45" s="43">
        <f t="shared" si="40"/>
        <v>160</v>
      </c>
      <c r="O45" s="43">
        <f t="shared" si="41"/>
        <v>561</v>
      </c>
      <c r="P45" s="43">
        <f t="shared" si="42"/>
        <v>167</v>
      </c>
      <c r="Q45" s="43">
        <f t="shared" si="43"/>
        <v>585</v>
      </c>
      <c r="R45" s="43">
        <f t="shared" si="44"/>
        <v>175</v>
      </c>
      <c r="S45" s="43">
        <f t="shared" si="45"/>
        <v>615</v>
      </c>
      <c r="T45" s="43">
        <f t="shared" si="46"/>
        <v>184</v>
      </c>
      <c r="U45" s="43">
        <f t="shared" si="47"/>
        <v>645</v>
      </c>
      <c r="V45" s="43">
        <f t="shared" si="48"/>
        <v>193</v>
      </c>
      <c r="W45" s="43">
        <f t="shared" si="49"/>
        <v>676</v>
      </c>
      <c r="X45" s="43">
        <f t="shared" si="50"/>
        <v>202</v>
      </c>
      <c r="Y45" s="43">
        <f t="shared" si="51"/>
        <v>706</v>
      </c>
      <c r="Z45" s="43">
        <f t="shared" si="52"/>
        <v>210</v>
      </c>
      <c r="AA45" s="43">
        <f t="shared" si="53"/>
        <v>737</v>
      </c>
      <c r="AB45" s="43"/>
      <c r="AC45" s="45"/>
    </row>
    <row r="46" spans="1:29" s="46" customFormat="1" ht="11.15" customHeight="1">
      <c r="A46" s="42">
        <v>7</v>
      </c>
      <c r="B46" s="43">
        <f t="shared" si="28"/>
        <v>141</v>
      </c>
      <c r="C46" s="43">
        <f t="shared" si="29"/>
        <v>496</v>
      </c>
      <c r="D46" s="43">
        <f t="shared" si="30"/>
        <v>148</v>
      </c>
      <c r="E46" s="43">
        <f t="shared" si="31"/>
        <v>518</v>
      </c>
      <c r="F46" s="43">
        <f t="shared" si="32"/>
        <v>154</v>
      </c>
      <c r="G46" s="43">
        <f t="shared" si="33"/>
        <v>541</v>
      </c>
      <c r="H46" s="43">
        <f t="shared" si="34"/>
        <v>162</v>
      </c>
      <c r="I46" s="43">
        <f t="shared" si="35"/>
        <v>569</v>
      </c>
      <c r="J46" s="43">
        <f t="shared" si="36"/>
        <v>171</v>
      </c>
      <c r="K46" s="43">
        <f t="shared" si="37"/>
        <v>597</v>
      </c>
      <c r="L46" s="43">
        <f t="shared" si="38"/>
        <v>179</v>
      </c>
      <c r="M46" s="43">
        <f t="shared" si="39"/>
        <v>625</v>
      </c>
      <c r="N46" s="43">
        <f t="shared" si="40"/>
        <v>187</v>
      </c>
      <c r="O46" s="43">
        <f t="shared" si="41"/>
        <v>654</v>
      </c>
      <c r="P46" s="43">
        <f t="shared" si="42"/>
        <v>195</v>
      </c>
      <c r="Q46" s="43">
        <f t="shared" si="43"/>
        <v>682</v>
      </c>
      <c r="R46" s="43">
        <f t="shared" si="44"/>
        <v>205</v>
      </c>
      <c r="S46" s="43">
        <f t="shared" si="45"/>
        <v>717</v>
      </c>
      <c r="T46" s="43">
        <f t="shared" si="46"/>
        <v>215</v>
      </c>
      <c r="U46" s="43">
        <f t="shared" si="47"/>
        <v>753</v>
      </c>
      <c r="V46" s="43">
        <f t="shared" si="48"/>
        <v>226</v>
      </c>
      <c r="W46" s="43">
        <f t="shared" si="49"/>
        <v>789</v>
      </c>
      <c r="X46" s="43">
        <f t="shared" si="50"/>
        <v>235</v>
      </c>
      <c r="Y46" s="43">
        <f t="shared" si="51"/>
        <v>825</v>
      </c>
      <c r="Z46" s="43">
        <f t="shared" si="52"/>
        <v>245</v>
      </c>
      <c r="AA46" s="43">
        <f t="shared" si="53"/>
        <v>860</v>
      </c>
      <c r="AB46" s="43"/>
      <c r="AC46" s="45"/>
    </row>
    <row r="47" spans="1:29" s="46" customFormat="1" ht="11.15" customHeight="1">
      <c r="A47" s="42">
        <v>8</v>
      </c>
      <c r="B47" s="43">
        <f t="shared" si="28"/>
        <v>162</v>
      </c>
      <c r="C47" s="43">
        <f t="shared" si="29"/>
        <v>566</v>
      </c>
      <c r="D47" s="43">
        <f t="shared" si="30"/>
        <v>170</v>
      </c>
      <c r="E47" s="43">
        <f t="shared" si="31"/>
        <v>593</v>
      </c>
      <c r="F47" s="43">
        <f t="shared" si="32"/>
        <v>176</v>
      </c>
      <c r="G47" s="43">
        <f t="shared" si="33"/>
        <v>618</v>
      </c>
      <c r="H47" s="43">
        <f t="shared" si="34"/>
        <v>186</v>
      </c>
      <c r="I47" s="43">
        <f t="shared" si="35"/>
        <v>651</v>
      </c>
      <c r="J47" s="43">
        <f t="shared" si="36"/>
        <v>195</v>
      </c>
      <c r="K47" s="43">
        <f t="shared" si="37"/>
        <v>682</v>
      </c>
      <c r="L47" s="43">
        <f t="shared" si="38"/>
        <v>204</v>
      </c>
      <c r="M47" s="43">
        <f t="shared" si="39"/>
        <v>715</v>
      </c>
      <c r="N47" s="43">
        <f t="shared" si="40"/>
        <v>214</v>
      </c>
      <c r="O47" s="43">
        <f t="shared" si="41"/>
        <v>747</v>
      </c>
      <c r="P47" s="43">
        <f t="shared" si="42"/>
        <v>222</v>
      </c>
      <c r="Q47" s="43">
        <f t="shared" si="43"/>
        <v>779</v>
      </c>
      <c r="R47" s="43">
        <f t="shared" si="44"/>
        <v>234</v>
      </c>
      <c r="S47" s="43">
        <f t="shared" si="45"/>
        <v>820</v>
      </c>
      <c r="T47" s="43">
        <f t="shared" si="46"/>
        <v>246</v>
      </c>
      <c r="U47" s="43">
        <f t="shared" si="47"/>
        <v>861</v>
      </c>
      <c r="V47" s="43">
        <f t="shared" si="48"/>
        <v>257</v>
      </c>
      <c r="W47" s="43">
        <f t="shared" si="49"/>
        <v>901</v>
      </c>
      <c r="X47" s="43">
        <f t="shared" si="50"/>
        <v>269</v>
      </c>
      <c r="Y47" s="43">
        <f t="shared" si="51"/>
        <v>942</v>
      </c>
      <c r="Z47" s="43">
        <f t="shared" si="52"/>
        <v>280</v>
      </c>
      <c r="AA47" s="43">
        <f t="shared" si="53"/>
        <v>983</v>
      </c>
      <c r="AB47" s="43"/>
      <c r="AC47" s="45"/>
    </row>
    <row r="48" spans="1:29" s="46" customFormat="1" ht="11.15" customHeight="1">
      <c r="A48" s="42">
        <v>9</v>
      </c>
      <c r="B48" s="43">
        <f t="shared" si="28"/>
        <v>182</v>
      </c>
      <c r="C48" s="43">
        <f t="shared" si="29"/>
        <v>637</v>
      </c>
      <c r="D48" s="43">
        <f t="shared" si="30"/>
        <v>191</v>
      </c>
      <c r="E48" s="43">
        <f t="shared" si="31"/>
        <v>667</v>
      </c>
      <c r="F48" s="43">
        <f t="shared" si="32"/>
        <v>198</v>
      </c>
      <c r="G48" s="43">
        <f t="shared" si="33"/>
        <v>695</v>
      </c>
      <c r="H48" s="43">
        <f t="shared" si="34"/>
        <v>209</v>
      </c>
      <c r="I48" s="43">
        <f t="shared" si="35"/>
        <v>732</v>
      </c>
      <c r="J48" s="43">
        <f t="shared" si="36"/>
        <v>219</v>
      </c>
      <c r="K48" s="43">
        <f t="shared" si="37"/>
        <v>768</v>
      </c>
      <c r="L48" s="43">
        <f t="shared" si="38"/>
        <v>230</v>
      </c>
      <c r="M48" s="43">
        <f t="shared" si="39"/>
        <v>804</v>
      </c>
      <c r="N48" s="43">
        <f t="shared" si="40"/>
        <v>240</v>
      </c>
      <c r="O48" s="43">
        <f t="shared" si="41"/>
        <v>840</v>
      </c>
      <c r="P48" s="43">
        <f t="shared" si="42"/>
        <v>251</v>
      </c>
      <c r="Q48" s="43">
        <f t="shared" si="43"/>
        <v>876</v>
      </c>
      <c r="R48" s="43">
        <f t="shared" si="44"/>
        <v>264</v>
      </c>
      <c r="S48" s="43">
        <f t="shared" si="45"/>
        <v>922</v>
      </c>
      <c r="T48" s="43">
        <f t="shared" si="46"/>
        <v>277</v>
      </c>
      <c r="U48" s="43">
        <f t="shared" si="47"/>
        <v>968</v>
      </c>
      <c r="V48" s="43">
        <f t="shared" si="48"/>
        <v>290</v>
      </c>
      <c r="W48" s="43">
        <f t="shared" si="49"/>
        <v>1014</v>
      </c>
      <c r="X48" s="43">
        <f t="shared" si="50"/>
        <v>303</v>
      </c>
      <c r="Y48" s="43">
        <f t="shared" si="51"/>
        <v>1060</v>
      </c>
      <c r="Z48" s="43">
        <f t="shared" si="52"/>
        <v>316</v>
      </c>
      <c r="AA48" s="43">
        <f t="shared" si="53"/>
        <v>1106</v>
      </c>
      <c r="AB48" s="43"/>
      <c r="AC48" s="45"/>
    </row>
    <row r="49" spans="1:29" s="46" customFormat="1" ht="11.15" customHeight="1">
      <c r="A49" s="42">
        <v>10</v>
      </c>
      <c r="B49" s="43">
        <f t="shared" si="28"/>
        <v>203</v>
      </c>
      <c r="C49" s="43">
        <f t="shared" si="29"/>
        <v>709</v>
      </c>
      <c r="D49" s="43">
        <f t="shared" si="30"/>
        <v>211</v>
      </c>
      <c r="E49" s="43">
        <f t="shared" si="31"/>
        <v>740</v>
      </c>
      <c r="F49" s="43">
        <f t="shared" si="32"/>
        <v>221</v>
      </c>
      <c r="G49" s="43">
        <f t="shared" si="33"/>
        <v>773</v>
      </c>
      <c r="H49" s="43">
        <f t="shared" si="34"/>
        <v>232</v>
      </c>
      <c r="I49" s="43">
        <f t="shared" si="35"/>
        <v>813</v>
      </c>
      <c r="J49" s="43">
        <f t="shared" si="36"/>
        <v>244</v>
      </c>
      <c r="K49" s="43">
        <f t="shared" si="37"/>
        <v>853</v>
      </c>
      <c r="L49" s="43">
        <f t="shared" si="38"/>
        <v>255</v>
      </c>
      <c r="M49" s="43">
        <f t="shared" si="39"/>
        <v>894</v>
      </c>
      <c r="N49" s="43">
        <f t="shared" si="40"/>
        <v>267</v>
      </c>
      <c r="O49" s="43">
        <f t="shared" si="41"/>
        <v>934</v>
      </c>
      <c r="P49" s="43">
        <f t="shared" si="42"/>
        <v>278</v>
      </c>
      <c r="Q49" s="43">
        <f t="shared" si="43"/>
        <v>974</v>
      </c>
      <c r="R49" s="43">
        <f t="shared" si="44"/>
        <v>292</v>
      </c>
      <c r="S49" s="43">
        <f t="shared" si="45"/>
        <v>1025</v>
      </c>
      <c r="T49" s="43">
        <f t="shared" si="46"/>
        <v>308</v>
      </c>
      <c r="U49" s="43">
        <f t="shared" si="47"/>
        <v>1076</v>
      </c>
      <c r="V49" s="43">
        <f t="shared" si="48"/>
        <v>322</v>
      </c>
      <c r="W49" s="43">
        <f t="shared" si="49"/>
        <v>1127</v>
      </c>
      <c r="X49" s="43">
        <f t="shared" si="50"/>
        <v>336</v>
      </c>
      <c r="Y49" s="43">
        <f t="shared" si="51"/>
        <v>1178</v>
      </c>
      <c r="Z49" s="43">
        <f t="shared" si="52"/>
        <v>352</v>
      </c>
      <c r="AA49" s="43">
        <f t="shared" si="53"/>
        <v>1229</v>
      </c>
      <c r="AB49" s="43"/>
      <c r="AC49" s="45"/>
    </row>
    <row r="50" spans="1:29" s="46" customFormat="1" ht="11.15" customHeight="1">
      <c r="A50" s="42">
        <v>11</v>
      </c>
      <c r="B50" s="43">
        <f t="shared" si="28"/>
        <v>222</v>
      </c>
      <c r="C50" s="43">
        <f t="shared" si="29"/>
        <v>779</v>
      </c>
      <c r="D50" s="43">
        <f t="shared" si="30"/>
        <v>233</v>
      </c>
      <c r="E50" s="43">
        <f t="shared" si="31"/>
        <v>815</v>
      </c>
      <c r="F50" s="43">
        <f t="shared" si="32"/>
        <v>243</v>
      </c>
      <c r="G50" s="43">
        <f t="shared" si="33"/>
        <v>850</v>
      </c>
      <c r="H50" s="43">
        <f t="shared" si="34"/>
        <v>255</v>
      </c>
      <c r="I50" s="43">
        <f t="shared" si="35"/>
        <v>895</v>
      </c>
      <c r="J50" s="43">
        <f t="shared" si="36"/>
        <v>268</v>
      </c>
      <c r="K50" s="43">
        <f t="shared" si="37"/>
        <v>939</v>
      </c>
      <c r="L50" s="43">
        <f t="shared" si="38"/>
        <v>280</v>
      </c>
      <c r="M50" s="43">
        <f t="shared" si="39"/>
        <v>982</v>
      </c>
      <c r="N50" s="43">
        <f t="shared" si="40"/>
        <v>294</v>
      </c>
      <c r="O50" s="43">
        <f t="shared" si="41"/>
        <v>1027</v>
      </c>
      <c r="P50" s="43">
        <f t="shared" si="42"/>
        <v>307</v>
      </c>
      <c r="Q50" s="43">
        <f t="shared" si="43"/>
        <v>1071</v>
      </c>
      <c r="R50" s="43">
        <f t="shared" si="44"/>
        <v>322</v>
      </c>
      <c r="S50" s="43">
        <f t="shared" si="45"/>
        <v>1127</v>
      </c>
      <c r="T50" s="43">
        <f t="shared" si="46"/>
        <v>338</v>
      </c>
      <c r="U50" s="43">
        <f t="shared" si="47"/>
        <v>1184</v>
      </c>
      <c r="V50" s="43">
        <f t="shared" si="48"/>
        <v>354</v>
      </c>
      <c r="W50" s="43">
        <f t="shared" si="49"/>
        <v>1240</v>
      </c>
      <c r="X50" s="43">
        <f t="shared" si="50"/>
        <v>370</v>
      </c>
      <c r="Y50" s="43">
        <f t="shared" si="51"/>
        <v>1296</v>
      </c>
      <c r="Z50" s="43">
        <f t="shared" si="52"/>
        <v>387</v>
      </c>
      <c r="AA50" s="43">
        <f t="shared" si="53"/>
        <v>1352</v>
      </c>
      <c r="AB50" s="43"/>
      <c r="AC50" s="45"/>
    </row>
    <row r="51" spans="1:29" s="46" customFormat="1" ht="11.15" customHeight="1">
      <c r="A51" s="42">
        <v>12</v>
      </c>
      <c r="B51" s="43">
        <f t="shared" si="28"/>
        <v>243</v>
      </c>
      <c r="C51" s="43">
        <f t="shared" si="29"/>
        <v>850</v>
      </c>
      <c r="D51" s="43">
        <f t="shared" si="30"/>
        <v>254</v>
      </c>
      <c r="E51" s="43">
        <f t="shared" si="31"/>
        <v>888</v>
      </c>
      <c r="F51" s="43">
        <f t="shared" si="32"/>
        <v>265</v>
      </c>
      <c r="G51" s="43">
        <f t="shared" si="33"/>
        <v>928</v>
      </c>
      <c r="H51" s="43">
        <f t="shared" si="34"/>
        <v>279</v>
      </c>
      <c r="I51" s="43">
        <f t="shared" si="35"/>
        <v>976</v>
      </c>
      <c r="J51" s="43">
        <f t="shared" si="36"/>
        <v>292</v>
      </c>
      <c r="K51" s="43">
        <f t="shared" si="37"/>
        <v>1024</v>
      </c>
      <c r="L51" s="43">
        <f t="shared" si="38"/>
        <v>307</v>
      </c>
      <c r="M51" s="43">
        <f t="shared" si="39"/>
        <v>1072</v>
      </c>
      <c r="N51" s="43">
        <f t="shared" si="40"/>
        <v>320</v>
      </c>
      <c r="O51" s="43">
        <f t="shared" si="41"/>
        <v>1120</v>
      </c>
      <c r="P51" s="43">
        <f t="shared" si="42"/>
        <v>334</v>
      </c>
      <c r="Q51" s="43">
        <f t="shared" si="43"/>
        <v>1169</v>
      </c>
      <c r="R51" s="43">
        <f t="shared" si="44"/>
        <v>352</v>
      </c>
      <c r="S51" s="43">
        <f t="shared" si="45"/>
        <v>1230</v>
      </c>
      <c r="T51" s="43">
        <f t="shared" si="46"/>
        <v>369</v>
      </c>
      <c r="U51" s="43">
        <f t="shared" si="47"/>
        <v>1291</v>
      </c>
      <c r="V51" s="43">
        <f t="shared" si="48"/>
        <v>387</v>
      </c>
      <c r="W51" s="43">
        <f t="shared" si="49"/>
        <v>1353</v>
      </c>
      <c r="X51" s="43">
        <f t="shared" si="50"/>
        <v>404</v>
      </c>
      <c r="Y51" s="43">
        <f t="shared" si="51"/>
        <v>1414</v>
      </c>
      <c r="Z51" s="43">
        <f t="shared" si="52"/>
        <v>422</v>
      </c>
      <c r="AA51" s="43">
        <f t="shared" si="53"/>
        <v>1475</v>
      </c>
      <c r="AB51" s="43"/>
      <c r="AC51" s="45"/>
    </row>
    <row r="52" spans="1:29" s="46" customFormat="1" ht="11.15" customHeight="1">
      <c r="A52" s="42">
        <v>13</v>
      </c>
      <c r="B52" s="43">
        <f t="shared" si="28"/>
        <v>263</v>
      </c>
      <c r="C52" s="43">
        <f t="shared" si="29"/>
        <v>921</v>
      </c>
      <c r="D52" s="43">
        <f t="shared" si="30"/>
        <v>275</v>
      </c>
      <c r="E52" s="43">
        <f t="shared" si="31"/>
        <v>963</v>
      </c>
      <c r="F52" s="43">
        <f t="shared" si="32"/>
        <v>287</v>
      </c>
      <c r="G52" s="43">
        <f t="shared" si="33"/>
        <v>1004</v>
      </c>
      <c r="H52" s="43">
        <f t="shared" si="34"/>
        <v>302</v>
      </c>
      <c r="I52" s="43">
        <f t="shared" si="35"/>
        <v>1057</v>
      </c>
      <c r="J52" s="43">
        <f t="shared" si="36"/>
        <v>317</v>
      </c>
      <c r="K52" s="43">
        <f t="shared" si="37"/>
        <v>1109</v>
      </c>
      <c r="L52" s="43">
        <f t="shared" si="38"/>
        <v>332</v>
      </c>
      <c r="M52" s="43">
        <f t="shared" si="39"/>
        <v>1162</v>
      </c>
      <c r="N52" s="43">
        <f t="shared" si="40"/>
        <v>347</v>
      </c>
      <c r="O52" s="43">
        <f t="shared" si="41"/>
        <v>1214</v>
      </c>
      <c r="P52" s="43">
        <f t="shared" si="42"/>
        <v>361</v>
      </c>
      <c r="Q52" s="43">
        <f t="shared" si="43"/>
        <v>1266</v>
      </c>
      <c r="R52" s="43">
        <f t="shared" si="44"/>
        <v>381</v>
      </c>
      <c r="S52" s="43">
        <f t="shared" si="45"/>
        <v>1333</v>
      </c>
      <c r="T52" s="43">
        <f t="shared" si="46"/>
        <v>400</v>
      </c>
      <c r="U52" s="43">
        <f t="shared" si="47"/>
        <v>1399</v>
      </c>
      <c r="V52" s="43">
        <f t="shared" si="48"/>
        <v>418</v>
      </c>
      <c r="W52" s="43">
        <f t="shared" si="49"/>
        <v>1465</v>
      </c>
      <c r="X52" s="43">
        <f t="shared" si="50"/>
        <v>437</v>
      </c>
      <c r="Y52" s="43">
        <f t="shared" si="51"/>
        <v>1531</v>
      </c>
      <c r="Z52" s="43">
        <f t="shared" si="52"/>
        <v>457</v>
      </c>
      <c r="AA52" s="43">
        <f t="shared" si="53"/>
        <v>1598</v>
      </c>
      <c r="AB52" s="43"/>
      <c r="AC52" s="45"/>
    </row>
    <row r="53" spans="1:29" s="46" customFormat="1" ht="11.15" customHeight="1">
      <c r="A53" s="42">
        <v>14</v>
      </c>
      <c r="B53" s="43">
        <f t="shared" si="28"/>
        <v>284</v>
      </c>
      <c r="C53" s="43">
        <f t="shared" si="29"/>
        <v>992</v>
      </c>
      <c r="D53" s="43">
        <f t="shared" si="30"/>
        <v>296</v>
      </c>
      <c r="E53" s="43">
        <f t="shared" si="31"/>
        <v>1037</v>
      </c>
      <c r="F53" s="43">
        <f t="shared" si="32"/>
        <v>309</v>
      </c>
      <c r="G53" s="43">
        <f t="shared" si="33"/>
        <v>1082</v>
      </c>
      <c r="H53" s="43">
        <f t="shared" si="34"/>
        <v>325</v>
      </c>
      <c r="I53" s="43">
        <f t="shared" si="35"/>
        <v>1138</v>
      </c>
      <c r="J53" s="43">
        <f t="shared" si="36"/>
        <v>342</v>
      </c>
      <c r="K53" s="43">
        <f t="shared" si="37"/>
        <v>1195</v>
      </c>
      <c r="L53" s="43">
        <f t="shared" si="38"/>
        <v>357</v>
      </c>
      <c r="M53" s="43">
        <f t="shared" si="39"/>
        <v>1251</v>
      </c>
      <c r="N53" s="43">
        <f t="shared" si="40"/>
        <v>373</v>
      </c>
      <c r="O53" s="43">
        <f t="shared" si="41"/>
        <v>1308</v>
      </c>
      <c r="P53" s="43">
        <f t="shared" si="42"/>
        <v>390</v>
      </c>
      <c r="Q53" s="43">
        <f t="shared" si="43"/>
        <v>1364</v>
      </c>
      <c r="R53" s="43">
        <f t="shared" si="44"/>
        <v>410</v>
      </c>
      <c r="S53" s="43">
        <f t="shared" si="45"/>
        <v>1435</v>
      </c>
      <c r="T53" s="43">
        <f t="shared" si="46"/>
        <v>430</v>
      </c>
      <c r="U53" s="43">
        <f t="shared" si="47"/>
        <v>1506</v>
      </c>
      <c r="V53" s="43">
        <f t="shared" si="48"/>
        <v>451</v>
      </c>
      <c r="W53" s="43">
        <f t="shared" si="49"/>
        <v>1578</v>
      </c>
      <c r="X53" s="43">
        <f t="shared" si="50"/>
        <v>471</v>
      </c>
      <c r="Y53" s="43">
        <f t="shared" si="51"/>
        <v>1649</v>
      </c>
      <c r="Z53" s="43">
        <f t="shared" si="52"/>
        <v>492</v>
      </c>
      <c r="AA53" s="43">
        <f t="shared" si="53"/>
        <v>1721</v>
      </c>
      <c r="AB53" s="43"/>
      <c r="AC53" s="45"/>
    </row>
    <row r="54" spans="1:29" s="46" customFormat="1" ht="11.15" customHeight="1">
      <c r="A54" s="42">
        <v>15</v>
      </c>
      <c r="B54" s="43">
        <f t="shared" si="28"/>
        <v>303</v>
      </c>
      <c r="C54" s="43">
        <f t="shared" si="29"/>
        <v>1062</v>
      </c>
      <c r="D54" s="43">
        <f t="shared" si="30"/>
        <v>318</v>
      </c>
      <c r="E54" s="43">
        <f t="shared" si="31"/>
        <v>1111</v>
      </c>
      <c r="F54" s="43">
        <f t="shared" si="32"/>
        <v>331</v>
      </c>
      <c r="G54" s="43">
        <f t="shared" si="33"/>
        <v>1159</v>
      </c>
      <c r="H54" s="43">
        <f t="shared" si="34"/>
        <v>348</v>
      </c>
      <c r="I54" s="43">
        <f t="shared" si="35"/>
        <v>1220</v>
      </c>
      <c r="J54" s="43">
        <f t="shared" si="36"/>
        <v>366</v>
      </c>
      <c r="K54" s="43">
        <f t="shared" si="37"/>
        <v>1280</v>
      </c>
      <c r="L54" s="43">
        <f t="shared" si="38"/>
        <v>383</v>
      </c>
      <c r="M54" s="43">
        <f t="shared" si="39"/>
        <v>1341</v>
      </c>
      <c r="N54" s="43">
        <f t="shared" si="40"/>
        <v>400</v>
      </c>
      <c r="O54" s="43">
        <f t="shared" si="41"/>
        <v>1401</v>
      </c>
      <c r="P54" s="43">
        <f t="shared" si="42"/>
        <v>417</v>
      </c>
      <c r="Q54" s="43">
        <f t="shared" si="43"/>
        <v>1461</v>
      </c>
      <c r="R54" s="43">
        <f t="shared" si="44"/>
        <v>439</v>
      </c>
      <c r="S54" s="43">
        <f t="shared" si="45"/>
        <v>1538</v>
      </c>
      <c r="T54" s="43">
        <f t="shared" si="46"/>
        <v>461</v>
      </c>
      <c r="U54" s="43">
        <f t="shared" si="47"/>
        <v>1614</v>
      </c>
      <c r="V54" s="43">
        <f t="shared" si="48"/>
        <v>483</v>
      </c>
      <c r="W54" s="43">
        <f t="shared" si="49"/>
        <v>1691</v>
      </c>
      <c r="X54" s="43">
        <f t="shared" si="50"/>
        <v>505</v>
      </c>
      <c r="Y54" s="43">
        <f t="shared" si="51"/>
        <v>1767</v>
      </c>
      <c r="Z54" s="43">
        <f t="shared" si="52"/>
        <v>527</v>
      </c>
      <c r="AA54" s="43">
        <f t="shared" si="53"/>
        <v>1843</v>
      </c>
      <c r="AB54" s="43"/>
      <c r="AC54" s="45"/>
    </row>
    <row r="55" spans="1:29" s="46" customFormat="1" ht="11.15" customHeight="1">
      <c r="A55" s="42">
        <v>16</v>
      </c>
      <c r="B55" s="43">
        <f t="shared" si="28"/>
        <v>324</v>
      </c>
      <c r="C55" s="43">
        <f t="shared" si="29"/>
        <v>1134</v>
      </c>
      <c r="D55" s="43">
        <f t="shared" si="30"/>
        <v>338</v>
      </c>
      <c r="E55" s="43">
        <f t="shared" si="31"/>
        <v>1185</v>
      </c>
      <c r="F55" s="43">
        <f t="shared" si="32"/>
        <v>354</v>
      </c>
      <c r="G55" s="43">
        <f t="shared" si="33"/>
        <v>1237</v>
      </c>
      <c r="H55" s="43">
        <f t="shared" si="34"/>
        <v>371</v>
      </c>
      <c r="I55" s="43">
        <f t="shared" si="35"/>
        <v>1301</v>
      </c>
      <c r="J55" s="43">
        <f t="shared" si="36"/>
        <v>390</v>
      </c>
      <c r="K55" s="43">
        <f t="shared" si="37"/>
        <v>1366</v>
      </c>
      <c r="L55" s="43">
        <f t="shared" si="38"/>
        <v>409</v>
      </c>
      <c r="M55" s="43">
        <f t="shared" si="39"/>
        <v>1429</v>
      </c>
      <c r="N55" s="43">
        <f t="shared" si="40"/>
        <v>427</v>
      </c>
      <c r="O55" s="43">
        <f t="shared" si="41"/>
        <v>1494</v>
      </c>
      <c r="P55" s="43">
        <f t="shared" si="42"/>
        <v>446</v>
      </c>
      <c r="Q55" s="43">
        <f t="shared" si="43"/>
        <v>1559</v>
      </c>
      <c r="R55" s="43">
        <f t="shared" si="44"/>
        <v>469</v>
      </c>
      <c r="S55" s="43">
        <f t="shared" si="45"/>
        <v>1640</v>
      </c>
      <c r="T55" s="43">
        <f t="shared" si="46"/>
        <v>492</v>
      </c>
      <c r="U55" s="43">
        <f t="shared" si="47"/>
        <v>1722</v>
      </c>
      <c r="V55" s="43">
        <f t="shared" si="48"/>
        <v>515</v>
      </c>
      <c r="W55" s="43">
        <f t="shared" si="49"/>
        <v>1803</v>
      </c>
      <c r="X55" s="43">
        <f t="shared" si="50"/>
        <v>539</v>
      </c>
      <c r="Y55" s="43">
        <f t="shared" si="51"/>
        <v>1885</v>
      </c>
      <c r="Z55" s="43">
        <f t="shared" si="52"/>
        <v>562</v>
      </c>
      <c r="AA55" s="43">
        <f t="shared" si="53"/>
        <v>1966</v>
      </c>
      <c r="AB55" s="43"/>
      <c r="AC55" s="45"/>
    </row>
    <row r="56" spans="1:29" s="46" customFormat="1" ht="11.15" customHeight="1">
      <c r="A56" s="42">
        <v>17</v>
      </c>
      <c r="B56" s="43">
        <f t="shared" si="28"/>
        <v>344</v>
      </c>
      <c r="C56" s="43">
        <f t="shared" si="29"/>
        <v>1205</v>
      </c>
      <c r="D56" s="43">
        <f t="shared" si="30"/>
        <v>359</v>
      </c>
      <c r="E56" s="43">
        <f t="shared" si="31"/>
        <v>1259</v>
      </c>
      <c r="F56" s="43">
        <f t="shared" si="32"/>
        <v>376</v>
      </c>
      <c r="G56" s="43">
        <f t="shared" si="33"/>
        <v>1314</v>
      </c>
      <c r="H56" s="43">
        <f t="shared" si="34"/>
        <v>395</v>
      </c>
      <c r="I56" s="43">
        <f t="shared" si="35"/>
        <v>1382</v>
      </c>
      <c r="J56" s="43">
        <f t="shared" si="36"/>
        <v>414</v>
      </c>
      <c r="K56" s="43">
        <f t="shared" si="37"/>
        <v>1450</v>
      </c>
      <c r="L56" s="43">
        <f t="shared" si="38"/>
        <v>434</v>
      </c>
      <c r="M56" s="43">
        <f t="shared" si="39"/>
        <v>1519</v>
      </c>
      <c r="N56" s="43">
        <f t="shared" si="40"/>
        <v>453</v>
      </c>
      <c r="O56" s="43">
        <f t="shared" si="41"/>
        <v>1587</v>
      </c>
      <c r="P56" s="43">
        <f t="shared" si="42"/>
        <v>473</v>
      </c>
      <c r="Q56" s="43">
        <f t="shared" si="43"/>
        <v>1656</v>
      </c>
      <c r="R56" s="43">
        <f t="shared" si="44"/>
        <v>498</v>
      </c>
      <c r="S56" s="43">
        <f t="shared" si="45"/>
        <v>1743</v>
      </c>
      <c r="T56" s="43">
        <f t="shared" si="46"/>
        <v>522</v>
      </c>
      <c r="U56" s="43">
        <f t="shared" si="47"/>
        <v>1829</v>
      </c>
      <c r="V56" s="43">
        <f t="shared" si="48"/>
        <v>548</v>
      </c>
      <c r="W56" s="43">
        <f t="shared" si="49"/>
        <v>1916</v>
      </c>
      <c r="X56" s="43">
        <f t="shared" si="50"/>
        <v>572</v>
      </c>
      <c r="Y56" s="43">
        <f t="shared" si="51"/>
        <v>2002</v>
      </c>
      <c r="Z56" s="43">
        <f t="shared" si="52"/>
        <v>597</v>
      </c>
      <c r="AA56" s="43">
        <f t="shared" si="53"/>
        <v>2090</v>
      </c>
      <c r="AB56" s="43"/>
      <c r="AC56" s="45"/>
    </row>
    <row r="57" spans="1:29" s="46" customFormat="1" ht="11.15" customHeight="1">
      <c r="A57" s="42">
        <v>18</v>
      </c>
      <c r="B57" s="43">
        <f t="shared" si="28"/>
        <v>365</v>
      </c>
      <c r="C57" s="43">
        <f t="shared" si="29"/>
        <v>1275</v>
      </c>
      <c r="D57" s="43">
        <f t="shared" si="30"/>
        <v>381</v>
      </c>
      <c r="E57" s="43">
        <f t="shared" si="31"/>
        <v>1333</v>
      </c>
      <c r="F57" s="43">
        <f t="shared" si="32"/>
        <v>398</v>
      </c>
      <c r="G57" s="43">
        <f t="shared" si="33"/>
        <v>1391</v>
      </c>
      <c r="H57" s="43">
        <f t="shared" si="34"/>
        <v>418</v>
      </c>
      <c r="I57" s="43">
        <f t="shared" si="35"/>
        <v>1463</v>
      </c>
      <c r="J57" s="43">
        <f t="shared" si="36"/>
        <v>439</v>
      </c>
      <c r="K57" s="43">
        <f t="shared" si="37"/>
        <v>1536</v>
      </c>
      <c r="L57" s="43">
        <f t="shared" si="38"/>
        <v>460</v>
      </c>
      <c r="M57" s="43">
        <f t="shared" si="39"/>
        <v>1609</v>
      </c>
      <c r="N57" s="43">
        <f t="shared" si="40"/>
        <v>480</v>
      </c>
      <c r="O57" s="43">
        <f t="shared" si="41"/>
        <v>1681</v>
      </c>
      <c r="P57" s="43">
        <f t="shared" si="42"/>
        <v>501</v>
      </c>
      <c r="Q57" s="43">
        <f t="shared" si="43"/>
        <v>1753</v>
      </c>
      <c r="R57" s="43">
        <f t="shared" si="44"/>
        <v>527</v>
      </c>
      <c r="S57" s="43">
        <f t="shared" si="45"/>
        <v>1845</v>
      </c>
      <c r="T57" s="43">
        <f t="shared" si="46"/>
        <v>553</v>
      </c>
      <c r="U57" s="43">
        <f t="shared" si="47"/>
        <v>1936</v>
      </c>
      <c r="V57" s="43">
        <f t="shared" si="48"/>
        <v>579</v>
      </c>
      <c r="W57" s="43">
        <f t="shared" si="49"/>
        <v>2028</v>
      </c>
      <c r="X57" s="43">
        <f t="shared" si="50"/>
        <v>606</v>
      </c>
      <c r="Y57" s="43">
        <f t="shared" si="51"/>
        <v>2120</v>
      </c>
      <c r="Z57" s="43">
        <f t="shared" si="52"/>
        <v>632</v>
      </c>
      <c r="AA57" s="43">
        <f t="shared" si="53"/>
        <v>2212</v>
      </c>
      <c r="AB57" s="43"/>
      <c r="AC57" s="45"/>
    </row>
    <row r="58" spans="1:29" s="46" customFormat="1" ht="11.15" customHeight="1">
      <c r="A58" s="42">
        <v>19</v>
      </c>
      <c r="B58" s="43">
        <f t="shared" si="28"/>
        <v>384</v>
      </c>
      <c r="C58" s="43">
        <f t="shared" si="29"/>
        <v>1346</v>
      </c>
      <c r="D58" s="43">
        <f t="shared" si="30"/>
        <v>402</v>
      </c>
      <c r="E58" s="43">
        <f t="shared" si="31"/>
        <v>1407</v>
      </c>
      <c r="F58" s="43">
        <f t="shared" si="32"/>
        <v>419</v>
      </c>
      <c r="G58" s="43">
        <f t="shared" si="33"/>
        <v>1469</v>
      </c>
      <c r="H58" s="43">
        <f t="shared" si="34"/>
        <v>441</v>
      </c>
      <c r="I58" s="43">
        <f t="shared" si="35"/>
        <v>1544</v>
      </c>
      <c r="J58" s="43">
        <f t="shared" si="36"/>
        <v>463</v>
      </c>
      <c r="K58" s="43">
        <f t="shared" si="37"/>
        <v>1621</v>
      </c>
      <c r="L58" s="43">
        <f t="shared" si="38"/>
        <v>485</v>
      </c>
      <c r="M58" s="43">
        <f t="shared" si="39"/>
        <v>1698</v>
      </c>
      <c r="N58" s="43">
        <f t="shared" si="40"/>
        <v>507</v>
      </c>
      <c r="O58" s="43">
        <f t="shared" si="41"/>
        <v>1774</v>
      </c>
      <c r="P58" s="43">
        <f t="shared" si="42"/>
        <v>529</v>
      </c>
      <c r="Q58" s="43">
        <f t="shared" si="43"/>
        <v>1851</v>
      </c>
      <c r="R58" s="43">
        <f t="shared" si="44"/>
        <v>556</v>
      </c>
      <c r="S58" s="43">
        <f t="shared" si="45"/>
        <v>1947</v>
      </c>
      <c r="T58" s="43">
        <f t="shared" si="46"/>
        <v>584</v>
      </c>
      <c r="U58" s="43">
        <f t="shared" si="47"/>
        <v>2045</v>
      </c>
      <c r="V58" s="43">
        <f t="shared" si="48"/>
        <v>612</v>
      </c>
      <c r="W58" s="43">
        <f t="shared" si="49"/>
        <v>2141</v>
      </c>
      <c r="X58" s="43">
        <f t="shared" si="50"/>
        <v>640</v>
      </c>
      <c r="Y58" s="43">
        <f t="shared" si="51"/>
        <v>2239</v>
      </c>
      <c r="Z58" s="43">
        <f t="shared" si="52"/>
        <v>667</v>
      </c>
      <c r="AA58" s="43">
        <f t="shared" si="53"/>
        <v>2335</v>
      </c>
      <c r="AB58" s="43"/>
      <c r="AC58" s="45"/>
    </row>
    <row r="59" spans="1:29" s="46" customFormat="1" ht="11.15" customHeight="1">
      <c r="A59" s="42">
        <v>20</v>
      </c>
      <c r="B59" s="43">
        <f t="shared" si="28"/>
        <v>405</v>
      </c>
      <c r="C59" s="43">
        <f t="shared" si="29"/>
        <v>1417</v>
      </c>
      <c r="D59" s="43">
        <f t="shared" si="30"/>
        <v>423</v>
      </c>
      <c r="E59" s="43">
        <f t="shared" si="31"/>
        <v>1481</v>
      </c>
      <c r="F59" s="43">
        <f t="shared" si="32"/>
        <v>441</v>
      </c>
      <c r="G59" s="43">
        <f t="shared" si="33"/>
        <v>1545</v>
      </c>
      <c r="H59" s="43">
        <f t="shared" si="34"/>
        <v>464</v>
      </c>
      <c r="I59" s="43">
        <f t="shared" si="35"/>
        <v>1626</v>
      </c>
      <c r="J59" s="43">
        <f t="shared" si="36"/>
        <v>487</v>
      </c>
      <c r="K59" s="43">
        <f t="shared" si="37"/>
        <v>1706</v>
      </c>
      <c r="L59" s="43">
        <f t="shared" si="38"/>
        <v>510</v>
      </c>
      <c r="M59" s="43">
        <f t="shared" si="39"/>
        <v>1787</v>
      </c>
      <c r="N59" s="43">
        <f t="shared" si="40"/>
        <v>533</v>
      </c>
      <c r="O59" s="43">
        <f t="shared" si="41"/>
        <v>1867</v>
      </c>
      <c r="P59" s="43">
        <f t="shared" si="42"/>
        <v>556</v>
      </c>
      <c r="Q59" s="43">
        <f t="shared" si="43"/>
        <v>1948</v>
      </c>
      <c r="R59" s="43">
        <f t="shared" si="44"/>
        <v>586</v>
      </c>
      <c r="S59" s="43">
        <f t="shared" si="45"/>
        <v>2050</v>
      </c>
      <c r="T59" s="43">
        <f t="shared" si="46"/>
        <v>614</v>
      </c>
      <c r="U59" s="43">
        <f t="shared" si="47"/>
        <v>2152</v>
      </c>
      <c r="V59" s="43">
        <f t="shared" si="48"/>
        <v>644</v>
      </c>
      <c r="W59" s="43">
        <f t="shared" si="49"/>
        <v>2254</v>
      </c>
      <c r="X59" s="43">
        <f t="shared" si="50"/>
        <v>674</v>
      </c>
      <c r="Y59" s="43">
        <f t="shared" si="51"/>
        <v>2356</v>
      </c>
      <c r="Z59" s="43">
        <f t="shared" si="52"/>
        <v>702</v>
      </c>
      <c r="AA59" s="43">
        <f t="shared" si="53"/>
        <v>2458</v>
      </c>
      <c r="AB59" s="43"/>
      <c r="AC59" s="45"/>
    </row>
    <row r="60" spans="1:29" s="46" customFormat="1" ht="11.15" customHeight="1">
      <c r="A60" s="42">
        <v>21</v>
      </c>
      <c r="B60" s="43">
        <f t="shared" si="28"/>
        <v>425</v>
      </c>
      <c r="C60" s="43">
        <f t="shared" si="29"/>
        <v>1487</v>
      </c>
      <c r="D60" s="43">
        <f t="shared" si="30"/>
        <v>445</v>
      </c>
      <c r="E60" s="43">
        <f t="shared" si="31"/>
        <v>1555</v>
      </c>
      <c r="F60" s="43">
        <f t="shared" si="32"/>
        <v>463</v>
      </c>
      <c r="G60" s="43">
        <f t="shared" si="33"/>
        <v>1623</v>
      </c>
      <c r="H60" s="43">
        <f t="shared" si="34"/>
        <v>487</v>
      </c>
      <c r="I60" s="43">
        <f t="shared" si="35"/>
        <v>1707</v>
      </c>
      <c r="J60" s="43">
        <f t="shared" si="36"/>
        <v>512</v>
      </c>
      <c r="K60" s="43">
        <f t="shared" si="37"/>
        <v>1792</v>
      </c>
      <c r="L60" s="43">
        <f t="shared" si="38"/>
        <v>537</v>
      </c>
      <c r="M60" s="43">
        <f t="shared" si="39"/>
        <v>1876</v>
      </c>
      <c r="N60" s="43">
        <f t="shared" si="40"/>
        <v>561</v>
      </c>
      <c r="O60" s="43">
        <f t="shared" si="41"/>
        <v>1961</v>
      </c>
      <c r="P60" s="43">
        <f t="shared" si="42"/>
        <v>585</v>
      </c>
      <c r="Q60" s="43">
        <f t="shared" si="43"/>
        <v>2046</v>
      </c>
      <c r="R60" s="43">
        <f t="shared" si="44"/>
        <v>615</v>
      </c>
      <c r="S60" s="43">
        <f t="shared" si="45"/>
        <v>2152</v>
      </c>
      <c r="T60" s="43">
        <f t="shared" si="46"/>
        <v>645</v>
      </c>
      <c r="U60" s="43">
        <f t="shared" si="47"/>
        <v>2259</v>
      </c>
      <c r="V60" s="43">
        <f t="shared" si="48"/>
        <v>676</v>
      </c>
      <c r="W60" s="43">
        <f t="shared" si="49"/>
        <v>2367</v>
      </c>
      <c r="X60" s="43">
        <f t="shared" si="50"/>
        <v>706</v>
      </c>
      <c r="Y60" s="43">
        <f t="shared" si="51"/>
        <v>2474</v>
      </c>
      <c r="Z60" s="43">
        <f t="shared" si="52"/>
        <v>737</v>
      </c>
      <c r="AA60" s="43">
        <f t="shared" si="53"/>
        <v>2580</v>
      </c>
      <c r="AB60" s="43"/>
      <c r="AC60" s="45"/>
    </row>
    <row r="61" spans="1:29" s="46" customFormat="1" ht="11.15" customHeight="1">
      <c r="A61" s="42">
        <v>22</v>
      </c>
      <c r="B61" s="43">
        <f t="shared" si="28"/>
        <v>446</v>
      </c>
      <c r="C61" s="43">
        <f t="shared" si="29"/>
        <v>1559</v>
      </c>
      <c r="D61" s="43">
        <f t="shared" si="30"/>
        <v>465</v>
      </c>
      <c r="E61" s="43">
        <f t="shared" si="31"/>
        <v>1630</v>
      </c>
      <c r="F61" s="43">
        <f t="shared" si="32"/>
        <v>486</v>
      </c>
      <c r="G61" s="43">
        <f t="shared" si="33"/>
        <v>1700</v>
      </c>
      <c r="H61" s="43">
        <f t="shared" si="34"/>
        <v>511</v>
      </c>
      <c r="I61" s="43">
        <f t="shared" si="35"/>
        <v>1789</v>
      </c>
      <c r="J61" s="43">
        <f t="shared" si="36"/>
        <v>537</v>
      </c>
      <c r="K61" s="43">
        <f t="shared" si="37"/>
        <v>1877</v>
      </c>
      <c r="L61" s="43">
        <f t="shared" si="38"/>
        <v>562</v>
      </c>
      <c r="M61" s="43">
        <f t="shared" si="39"/>
        <v>1966</v>
      </c>
      <c r="N61" s="43">
        <f t="shared" si="40"/>
        <v>587</v>
      </c>
      <c r="O61" s="43">
        <f t="shared" si="41"/>
        <v>2055</v>
      </c>
      <c r="P61" s="43">
        <f t="shared" si="42"/>
        <v>612</v>
      </c>
      <c r="Q61" s="43">
        <f t="shared" si="43"/>
        <v>2143</v>
      </c>
      <c r="R61" s="43">
        <f t="shared" si="44"/>
        <v>644</v>
      </c>
      <c r="S61" s="43">
        <f t="shared" si="45"/>
        <v>2255</v>
      </c>
      <c r="T61" s="43">
        <f t="shared" si="46"/>
        <v>677</v>
      </c>
      <c r="U61" s="43">
        <f t="shared" si="47"/>
        <v>2367</v>
      </c>
      <c r="V61" s="43">
        <f t="shared" si="48"/>
        <v>709</v>
      </c>
      <c r="W61" s="43">
        <f t="shared" si="49"/>
        <v>2480</v>
      </c>
      <c r="X61" s="43">
        <f t="shared" si="50"/>
        <v>740</v>
      </c>
      <c r="Y61" s="43">
        <f t="shared" si="51"/>
        <v>2591</v>
      </c>
      <c r="Z61" s="43">
        <f t="shared" si="52"/>
        <v>772</v>
      </c>
      <c r="AA61" s="43">
        <f t="shared" si="53"/>
        <v>2704</v>
      </c>
      <c r="AB61" s="43"/>
      <c r="AC61" s="45"/>
    </row>
    <row r="62" spans="1:29" s="46" customFormat="1" ht="11.15" customHeight="1">
      <c r="A62" s="42">
        <v>23</v>
      </c>
      <c r="B62" s="43">
        <f t="shared" si="28"/>
        <v>465</v>
      </c>
      <c r="C62" s="43">
        <f t="shared" si="29"/>
        <v>1630</v>
      </c>
      <c r="D62" s="43">
        <f t="shared" si="30"/>
        <v>486</v>
      </c>
      <c r="E62" s="43">
        <f t="shared" si="31"/>
        <v>1703</v>
      </c>
      <c r="F62" s="43">
        <f t="shared" si="32"/>
        <v>508</v>
      </c>
      <c r="G62" s="43">
        <f t="shared" si="33"/>
        <v>1778</v>
      </c>
      <c r="H62" s="43">
        <f t="shared" si="34"/>
        <v>534</v>
      </c>
      <c r="I62" s="43">
        <f t="shared" si="35"/>
        <v>1870</v>
      </c>
      <c r="J62" s="43">
        <f t="shared" si="36"/>
        <v>561</v>
      </c>
      <c r="K62" s="43">
        <f t="shared" si="37"/>
        <v>1963</v>
      </c>
      <c r="L62" s="43">
        <f t="shared" si="38"/>
        <v>587</v>
      </c>
      <c r="M62" s="43">
        <f t="shared" si="39"/>
        <v>2055</v>
      </c>
      <c r="N62" s="43">
        <f t="shared" si="40"/>
        <v>613</v>
      </c>
      <c r="O62" s="43">
        <f t="shared" si="41"/>
        <v>2148</v>
      </c>
      <c r="P62" s="43">
        <f t="shared" si="42"/>
        <v>640</v>
      </c>
      <c r="Q62" s="43">
        <f t="shared" si="43"/>
        <v>2241</v>
      </c>
      <c r="R62" s="43">
        <f t="shared" si="44"/>
        <v>674</v>
      </c>
      <c r="S62" s="43">
        <f t="shared" si="45"/>
        <v>2358</v>
      </c>
      <c r="T62" s="43">
        <f t="shared" si="46"/>
        <v>707</v>
      </c>
      <c r="U62" s="43">
        <f t="shared" si="47"/>
        <v>2475</v>
      </c>
      <c r="V62" s="43">
        <f t="shared" si="48"/>
        <v>740</v>
      </c>
      <c r="W62" s="43">
        <f t="shared" si="49"/>
        <v>2592</v>
      </c>
      <c r="X62" s="43">
        <f t="shared" si="50"/>
        <v>774</v>
      </c>
      <c r="Y62" s="43">
        <f t="shared" si="51"/>
        <v>2710</v>
      </c>
      <c r="Z62" s="43">
        <f t="shared" si="52"/>
        <v>807</v>
      </c>
      <c r="AA62" s="43">
        <f t="shared" si="53"/>
        <v>2827</v>
      </c>
      <c r="AB62" s="43"/>
      <c r="AC62" s="45"/>
    </row>
    <row r="63" spans="1:29" s="46" customFormat="1" ht="11.15" customHeight="1">
      <c r="A63" s="42">
        <v>24</v>
      </c>
      <c r="B63" s="43">
        <f t="shared" si="28"/>
        <v>486</v>
      </c>
      <c r="C63" s="43">
        <f t="shared" si="29"/>
        <v>1700</v>
      </c>
      <c r="D63" s="43">
        <f t="shared" si="30"/>
        <v>508</v>
      </c>
      <c r="E63" s="43">
        <f t="shared" si="31"/>
        <v>1778</v>
      </c>
      <c r="F63" s="43">
        <f t="shared" si="32"/>
        <v>530</v>
      </c>
      <c r="G63" s="43">
        <f t="shared" si="33"/>
        <v>1854</v>
      </c>
      <c r="H63" s="43">
        <f t="shared" si="34"/>
        <v>557</v>
      </c>
      <c r="I63" s="43">
        <f t="shared" si="35"/>
        <v>1952</v>
      </c>
      <c r="J63" s="43">
        <f t="shared" si="36"/>
        <v>585</v>
      </c>
      <c r="K63" s="43">
        <f t="shared" si="37"/>
        <v>2048</v>
      </c>
      <c r="L63" s="43">
        <f t="shared" si="38"/>
        <v>612</v>
      </c>
      <c r="M63" s="43">
        <f t="shared" si="39"/>
        <v>2144</v>
      </c>
      <c r="N63" s="43">
        <f t="shared" si="40"/>
        <v>641</v>
      </c>
      <c r="O63" s="43">
        <f t="shared" si="41"/>
        <v>2241</v>
      </c>
      <c r="P63" s="43">
        <f t="shared" si="42"/>
        <v>668</v>
      </c>
      <c r="Q63" s="43">
        <f t="shared" si="43"/>
        <v>2337</v>
      </c>
      <c r="R63" s="43">
        <f t="shared" si="44"/>
        <v>703</v>
      </c>
      <c r="S63" s="43">
        <f t="shared" si="45"/>
        <v>2460</v>
      </c>
      <c r="T63" s="43">
        <f t="shared" si="46"/>
        <v>738</v>
      </c>
      <c r="U63" s="43">
        <f t="shared" si="47"/>
        <v>2583</v>
      </c>
      <c r="V63" s="43">
        <f t="shared" si="48"/>
        <v>773</v>
      </c>
      <c r="W63" s="43">
        <f t="shared" si="49"/>
        <v>2705</v>
      </c>
      <c r="X63" s="43">
        <f t="shared" si="50"/>
        <v>808</v>
      </c>
      <c r="Y63" s="43">
        <f t="shared" si="51"/>
        <v>2827</v>
      </c>
      <c r="Z63" s="43">
        <f t="shared" si="52"/>
        <v>842</v>
      </c>
      <c r="AA63" s="43">
        <f t="shared" si="53"/>
        <v>2949</v>
      </c>
      <c r="AB63" s="43"/>
      <c r="AC63" s="45"/>
    </row>
    <row r="64" spans="1:29" s="46" customFormat="1" ht="11.15" customHeight="1">
      <c r="A64" s="42">
        <v>25</v>
      </c>
      <c r="B64" s="43">
        <f t="shared" si="28"/>
        <v>506</v>
      </c>
      <c r="C64" s="43">
        <f t="shared" si="29"/>
        <v>1771</v>
      </c>
      <c r="D64" s="43">
        <f t="shared" si="30"/>
        <v>529</v>
      </c>
      <c r="E64" s="43">
        <f t="shared" si="31"/>
        <v>1852</v>
      </c>
      <c r="F64" s="43">
        <f t="shared" si="32"/>
        <v>552</v>
      </c>
      <c r="G64" s="43">
        <f t="shared" si="33"/>
        <v>1932</v>
      </c>
      <c r="H64" s="43">
        <f t="shared" si="34"/>
        <v>581</v>
      </c>
      <c r="I64" s="43">
        <f t="shared" si="35"/>
        <v>2033</v>
      </c>
      <c r="J64" s="43">
        <f t="shared" si="36"/>
        <v>610</v>
      </c>
      <c r="K64" s="43">
        <f t="shared" si="37"/>
        <v>2134</v>
      </c>
      <c r="L64" s="43">
        <f t="shared" si="38"/>
        <v>639</v>
      </c>
      <c r="M64" s="43">
        <f t="shared" si="39"/>
        <v>2234</v>
      </c>
      <c r="N64" s="43">
        <f t="shared" si="40"/>
        <v>667</v>
      </c>
      <c r="O64" s="43">
        <f t="shared" si="41"/>
        <v>2335</v>
      </c>
      <c r="P64" s="43">
        <f t="shared" si="42"/>
        <v>696</v>
      </c>
      <c r="Q64" s="43">
        <f t="shared" si="43"/>
        <v>2435</v>
      </c>
      <c r="R64" s="43">
        <f t="shared" si="44"/>
        <v>733</v>
      </c>
      <c r="S64" s="43">
        <f t="shared" si="45"/>
        <v>2563</v>
      </c>
      <c r="T64" s="43">
        <f t="shared" si="46"/>
        <v>769</v>
      </c>
      <c r="U64" s="43">
        <f t="shared" si="47"/>
        <v>2690</v>
      </c>
      <c r="V64" s="43">
        <f t="shared" si="48"/>
        <v>805</v>
      </c>
      <c r="W64" s="43">
        <f t="shared" si="49"/>
        <v>2818</v>
      </c>
      <c r="X64" s="43">
        <f t="shared" si="50"/>
        <v>841</v>
      </c>
      <c r="Y64" s="43">
        <f t="shared" si="51"/>
        <v>2945</v>
      </c>
      <c r="Z64" s="43">
        <f t="shared" si="52"/>
        <v>878</v>
      </c>
      <c r="AA64" s="43">
        <f t="shared" si="53"/>
        <v>3072</v>
      </c>
      <c r="AB64" s="43"/>
      <c r="AC64" s="45"/>
    </row>
    <row r="65" spans="1:29" s="46" customFormat="1" ht="11.15" customHeight="1">
      <c r="A65" s="42">
        <v>26</v>
      </c>
      <c r="B65" s="43">
        <f t="shared" si="28"/>
        <v>526</v>
      </c>
      <c r="C65" s="43">
        <f t="shared" si="29"/>
        <v>1842</v>
      </c>
      <c r="D65" s="43">
        <f t="shared" si="30"/>
        <v>550</v>
      </c>
      <c r="E65" s="43">
        <f t="shared" si="31"/>
        <v>1925</v>
      </c>
      <c r="F65" s="43">
        <f t="shared" si="32"/>
        <v>574</v>
      </c>
      <c r="G65" s="43">
        <f t="shared" si="33"/>
        <v>2010</v>
      </c>
      <c r="H65" s="43">
        <f t="shared" si="34"/>
        <v>604</v>
      </c>
      <c r="I65" s="43">
        <f t="shared" si="35"/>
        <v>2114</v>
      </c>
      <c r="J65" s="43">
        <f t="shared" si="36"/>
        <v>634</v>
      </c>
      <c r="K65" s="43">
        <f t="shared" si="37"/>
        <v>2219</v>
      </c>
      <c r="L65" s="43">
        <f t="shared" si="38"/>
        <v>664</v>
      </c>
      <c r="M65" s="43">
        <f t="shared" si="39"/>
        <v>2323</v>
      </c>
      <c r="N65" s="43">
        <f t="shared" si="40"/>
        <v>693</v>
      </c>
      <c r="O65" s="43">
        <f t="shared" si="41"/>
        <v>2428</v>
      </c>
      <c r="P65" s="43">
        <f t="shared" si="42"/>
        <v>724</v>
      </c>
      <c r="Q65" s="43">
        <f t="shared" si="43"/>
        <v>2532</v>
      </c>
      <c r="R65" s="43">
        <f t="shared" si="44"/>
        <v>761</v>
      </c>
      <c r="S65" s="43">
        <f t="shared" si="45"/>
        <v>2665</v>
      </c>
      <c r="T65" s="43">
        <f t="shared" si="46"/>
        <v>800</v>
      </c>
      <c r="U65" s="43">
        <f t="shared" si="47"/>
        <v>2797</v>
      </c>
      <c r="V65" s="43">
        <f t="shared" si="48"/>
        <v>837</v>
      </c>
      <c r="W65" s="43">
        <f t="shared" si="49"/>
        <v>2930</v>
      </c>
      <c r="X65" s="43">
        <f t="shared" si="50"/>
        <v>875</v>
      </c>
      <c r="Y65" s="43">
        <f t="shared" si="51"/>
        <v>3062</v>
      </c>
      <c r="Z65" s="43">
        <f t="shared" si="52"/>
        <v>913</v>
      </c>
      <c r="AA65" s="43">
        <f t="shared" si="53"/>
        <v>3195</v>
      </c>
      <c r="AB65" s="43"/>
      <c r="AC65" s="45"/>
    </row>
    <row r="66" spans="1:29" s="46" customFormat="1" ht="11.15" customHeight="1">
      <c r="A66" s="42">
        <v>27</v>
      </c>
      <c r="B66" s="43">
        <f t="shared" si="28"/>
        <v>547</v>
      </c>
      <c r="C66" s="43">
        <f t="shared" si="29"/>
        <v>1912</v>
      </c>
      <c r="D66" s="43">
        <f t="shared" si="30"/>
        <v>572</v>
      </c>
      <c r="E66" s="43">
        <f t="shared" si="31"/>
        <v>2000</v>
      </c>
      <c r="F66" s="43">
        <f t="shared" si="32"/>
        <v>596</v>
      </c>
      <c r="G66" s="43">
        <f t="shared" si="33"/>
        <v>2086</v>
      </c>
      <c r="H66" s="43">
        <f t="shared" si="34"/>
        <v>628</v>
      </c>
      <c r="I66" s="43">
        <f t="shared" si="35"/>
        <v>2195</v>
      </c>
      <c r="J66" s="43">
        <f t="shared" si="36"/>
        <v>658</v>
      </c>
      <c r="K66" s="43">
        <f t="shared" si="37"/>
        <v>2304</v>
      </c>
      <c r="L66" s="43">
        <f t="shared" si="38"/>
        <v>689</v>
      </c>
      <c r="M66" s="43">
        <f t="shared" si="39"/>
        <v>2413</v>
      </c>
      <c r="N66" s="43">
        <f t="shared" si="40"/>
        <v>721</v>
      </c>
      <c r="O66" s="43">
        <f t="shared" si="41"/>
        <v>2521</v>
      </c>
      <c r="P66" s="43">
        <f t="shared" si="42"/>
        <v>751</v>
      </c>
      <c r="Q66" s="43">
        <f t="shared" si="43"/>
        <v>2630</v>
      </c>
      <c r="R66" s="43">
        <f t="shared" si="44"/>
        <v>791</v>
      </c>
      <c r="S66" s="43">
        <f t="shared" si="45"/>
        <v>2768</v>
      </c>
      <c r="T66" s="43">
        <f t="shared" si="46"/>
        <v>830</v>
      </c>
      <c r="U66" s="43">
        <f t="shared" si="47"/>
        <v>2906</v>
      </c>
      <c r="V66" s="43">
        <f t="shared" si="48"/>
        <v>870</v>
      </c>
      <c r="W66" s="43">
        <f t="shared" si="49"/>
        <v>3043</v>
      </c>
      <c r="X66" s="43">
        <f t="shared" si="50"/>
        <v>909</v>
      </c>
      <c r="Y66" s="43">
        <f t="shared" si="51"/>
        <v>3181</v>
      </c>
      <c r="Z66" s="43">
        <f t="shared" si="52"/>
        <v>948</v>
      </c>
      <c r="AA66" s="43">
        <f t="shared" si="53"/>
        <v>3319</v>
      </c>
      <c r="AB66" s="43"/>
      <c r="AC66" s="45"/>
    </row>
    <row r="67" spans="1:29" s="46" customFormat="1" ht="11.15" customHeight="1">
      <c r="A67" s="42">
        <v>28</v>
      </c>
      <c r="B67" s="43">
        <f t="shared" si="28"/>
        <v>566</v>
      </c>
      <c r="C67" s="43">
        <f t="shared" si="29"/>
        <v>1983</v>
      </c>
      <c r="D67" s="43">
        <f t="shared" si="30"/>
        <v>593</v>
      </c>
      <c r="E67" s="43">
        <f t="shared" si="31"/>
        <v>2073</v>
      </c>
      <c r="F67" s="43">
        <f t="shared" si="32"/>
        <v>618</v>
      </c>
      <c r="G67" s="43">
        <f t="shared" si="33"/>
        <v>2164</v>
      </c>
      <c r="H67" s="43">
        <f t="shared" si="34"/>
        <v>651</v>
      </c>
      <c r="I67" s="43">
        <f t="shared" si="35"/>
        <v>2277</v>
      </c>
      <c r="J67" s="43">
        <f t="shared" si="36"/>
        <v>682</v>
      </c>
      <c r="K67" s="43">
        <f t="shared" si="37"/>
        <v>2389</v>
      </c>
      <c r="L67" s="43">
        <f t="shared" si="38"/>
        <v>715</v>
      </c>
      <c r="M67" s="43">
        <f t="shared" si="39"/>
        <v>2502</v>
      </c>
      <c r="N67" s="43">
        <f t="shared" si="40"/>
        <v>747</v>
      </c>
      <c r="O67" s="43">
        <f t="shared" si="41"/>
        <v>2614</v>
      </c>
      <c r="P67" s="43">
        <f t="shared" si="42"/>
        <v>779</v>
      </c>
      <c r="Q67" s="43">
        <f t="shared" si="43"/>
        <v>2727</v>
      </c>
      <c r="R67" s="43">
        <f t="shared" si="44"/>
        <v>820</v>
      </c>
      <c r="S67" s="43">
        <f t="shared" si="45"/>
        <v>2871</v>
      </c>
      <c r="T67" s="43">
        <f t="shared" si="46"/>
        <v>861</v>
      </c>
      <c r="U67" s="43">
        <f t="shared" si="47"/>
        <v>3013</v>
      </c>
      <c r="V67" s="43">
        <f t="shared" si="48"/>
        <v>901</v>
      </c>
      <c r="W67" s="43">
        <f t="shared" si="49"/>
        <v>3155</v>
      </c>
      <c r="X67" s="43">
        <f t="shared" si="50"/>
        <v>942</v>
      </c>
      <c r="Y67" s="43">
        <f t="shared" si="51"/>
        <v>3299</v>
      </c>
      <c r="Z67" s="43">
        <f t="shared" si="52"/>
        <v>983</v>
      </c>
      <c r="AA67" s="43">
        <f t="shared" si="53"/>
        <v>3441</v>
      </c>
      <c r="AB67" s="43"/>
      <c r="AC67" s="45"/>
    </row>
    <row r="68" spans="1:29" s="46" customFormat="1" ht="11.15" customHeight="1">
      <c r="A68" s="42">
        <v>29</v>
      </c>
      <c r="B68" s="43">
        <f t="shared" si="28"/>
        <v>587</v>
      </c>
      <c r="C68" s="43">
        <f t="shared" si="29"/>
        <v>2055</v>
      </c>
      <c r="D68" s="43">
        <f t="shared" si="30"/>
        <v>613</v>
      </c>
      <c r="E68" s="43">
        <f t="shared" si="31"/>
        <v>2148</v>
      </c>
      <c r="F68" s="43">
        <f t="shared" si="32"/>
        <v>641</v>
      </c>
      <c r="G68" s="43">
        <f t="shared" si="33"/>
        <v>2241</v>
      </c>
      <c r="H68" s="43">
        <f t="shared" si="34"/>
        <v>674</v>
      </c>
      <c r="I68" s="43">
        <f t="shared" si="35"/>
        <v>2358</v>
      </c>
      <c r="J68" s="43">
        <f t="shared" si="36"/>
        <v>707</v>
      </c>
      <c r="K68" s="43">
        <f t="shared" si="37"/>
        <v>2474</v>
      </c>
      <c r="L68" s="43">
        <f t="shared" si="38"/>
        <v>740</v>
      </c>
      <c r="M68" s="43">
        <f t="shared" si="39"/>
        <v>2591</v>
      </c>
      <c r="N68" s="43">
        <f t="shared" si="40"/>
        <v>773</v>
      </c>
      <c r="O68" s="43">
        <f t="shared" si="41"/>
        <v>2708</v>
      </c>
      <c r="P68" s="43">
        <f t="shared" si="42"/>
        <v>807</v>
      </c>
      <c r="Q68" s="43">
        <f t="shared" si="43"/>
        <v>2825</v>
      </c>
      <c r="R68" s="43">
        <f t="shared" si="44"/>
        <v>849</v>
      </c>
      <c r="S68" s="43">
        <f t="shared" si="45"/>
        <v>2972</v>
      </c>
      <c r="T68" s="43">
        <f t="shared" si="46"/>
        <v>892</v>
      </c>
      <c r="U68" s="43">
        <f t="shared" si="47"/>
        <v>3120</v>
      </c>
      <c r="V68" s="43">
        <f t="shared" si="48"/>
        <v>934</v>
      </c>
      <c r="W68" s="43">
        <f t="shared" si="49"/>
        <v>3268</v>
      </c>
      <c r="X68" s="43">
        <f t="shared" si="50"/>
        <v>976</v>
      </c>
      <c r="Y68" s="43">
        <f t="shared" si="51"/>
        <v>3416</v>
      </c>
      <c r="Z68" s="43">
        <f t="shared" si="52"/>
        <v>1019</v>
      </c>
      <c r="AA68" s="43">
        <f t="shared" si="53"/>
        <v>3564</v>
      </c>
      <c r="AB68" s="43"/>
      <c r="AC68" s="45"/>
    </row>
    <row r="69" spans="1:29" s="46" customFormat="1" ht="11.15" customHeight="1" thickBot="1">
      <c r="A69" s="52">
        <v>30</v>
      </c>
      <c r="B69" s="43">
        <f t="shared" si="28"/>
        <v>607</v>
      </c>
      <c r="C69" s="43">
        <f t="shared" si="29"/>
        <v>2125</v>
      </c>
      <c r="D69" s="43">
        <f t="shared" si="30"/>
        <v>635</v>
      </c>
      <c r="E69" s="43">
        <f t="shared" si="31"/>
        <v>2222</v>
      </c>
      <c r="F69" s="43">
        <f t="shared" si="32"/>
        <v>663</v>
      </c>
      <c r="G69" s="43">
        <f t="shared" si="33"/>
        <v>2319</v>
      </c>
      <c r="H69" s="43">
        <f t="shared" si="34"/>
        <v>697</v>
      </c>
      <c r="I69" s="43">
        <f t="shared" si="35"/>
        <v>2439</v>
      </c>
      <c r="J69" s="43">
        <f t="shared" si="36"/>
        <v>732</v>
      </c>
      <c r="K69" s="43">
        <f t="shared" si="37"/>
        <v>2560</v>
      </c>
      <c r="L69" s="43">
        <f t="shared" si="38"/>
        <v>766</v>
      </c>
      <c r="M69" s="43">
        <f t="shared" si="39"/>
        <v>2681</v>
      </c>
      <c r="N69" s="43">
        <f t="shared" si="40"/>
        <v>801</v>
      </c>
      <c r="O69" s="43">
        <f t="shared" si="41"/>
        <v>2802</v>
      </c>
      <c r="P69" s="43">
        <f t="shared" si="42"/>
        <v>835</v>
      </c>
      <c r="Q69" s="43">
        <f t="shared" si="43"/>
        <v>2922</v>
      </c>
      <c r="R69" s="43">
        <f t="shared" si="44"/>
        <v>878</v>
      </c>
      <c r="S69" s="43">
        <f t="shared" si="45"/>
        <v>3075</v>
      </c>
      <c r="T69" s="43">
        <f t="shared" si="46"/>
        <v>922</v>
      </c>
      <c r="U69" s="43">
        <f t="shared" si="47"/>
        <v>3228</v>
      </c>
      <c r="V69" s="43">
        <f t="shared" si="48"/>
        <v>966</v>
      </c>
      <c r="W69" s="43">
        <f t="shared" si="49"/>
        <v>3381</v>
      </c>
      <c r="X69" s="43">
        <f t="shared" si="50"/>
        <v>1010</v>
      </c>
      <c r="Y69" s="43">
        <f t="shared" si="51"/>
        <v>3534</v>
      </c>
      <c r="Z69" s="48">
        <f t="shared" si="52"/>
        <v>1054</v>
      </c>
      <c r="AA69" s="48">
        <f t="shared" si="53"/>
        <v>3687</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557"/>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103" t="s">
        <v>539</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101"/>
      <c r="X74" s="101"/>
      <c r="Y74" s="101"/>
      <c r="Z74" s="101"/>
      <c r="AA74" s="191" t="s">
        <v>430</v>
      </c>
    </row>
  </sheetData>
  <mergeCells count="51">
    <mergeCell ref="A1:AC1"/>
    <mergeCell ref="A2:AC2"/>
    <mergeCell ref="A3:A5"/>
    <mergeCell ref="B3:AA3"/>
    <mergeCell ref="AB3:AC3"/>
    <mergeCell ref="B4:C4"/>
    <mergeCell ref="D4:E4"/>
    <mergeCell ref="F4:G4"/>
    <mergeCell ref="H4:I4"/>
    <mergeCell ref="J4:K4"/>
    <mergeCell ref="X4:Y4"/>
    <mergeCell ref="Z4:AA4"/>
    <mergeCell ref="AB4:AC4"/>
    <mergeCell ref="L4:M4"/>
    <mergeCell ref="N4:O4"/>
    <mergeCell ref="P4:Q4"/>
    <mergeCell ref="R4:S4"/>
    <mergeCell ref="T4:U4"/>
    <mergeCell ref="V4:W4"/>
    <mergeCell ref="X37:Y37"/>
    <mergeCell ref="Z37:AA37"/>
    <mergeCell ref="A36:AA36"/>
    <mergeCell ref="A37:A39"/>
    <mergeCell ref="B37:C37"/>
    <mergeCell ref="D37:E37"/>
    <mergeCell ref="F37:G37"/>
    <mergeCell ref="H37:I37"/>
    <mergeCell ref="J37:K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A71:AA71"/>
    <mergeCell ref="A74:V74"/>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72B7-DF40-4465-9AEE-DA4C1C53A79C}">
  <sheetPr codeName="工作表10">
    <tabColor rgb="FFC00000"/>
  </sheetPr>
  <dimension ref="A1:AE74"/>
  <sheetViews>
    <sheetView workbookViewId="0">
      <selection activeCell="M13" sqref="M13"/>
    </sheetView>
  </sheetViews>
  <sheetFormatPr defaultColWidth="9" defaultRowHeight="17"/>
  <cols>
    <col min="1" max="1" width="8.90625" style="53" customWidth="1"/>
    <col min="2" max="29" width="6.08984375" style="53" customWidth="1"/>
    <col min="30" max="30" width="3.26953125" style="53" customWidth="1"/>
    <col min="31" max="31" width="10.453125" style="53" customWidth="1"/>
    <col min="32" max="256" width="9" style="53"/>
    <col min="257" max="257" width="8.90625" style="53" customWidth="1"/>
    <col min="258" max="285" width="6.08984375" style="53" customWidth="1"/>
    <col min="286" max="286" width="3.26953125" style="53" customWidth="1"/>
    <col min="287" max="287" width="10.453125" style="53" customWidth="1"/>
    <col min="288" max="512" width="9" style="53"/>
    <col min="513" max="513" width="8.90625" style="53" customWidth="1"/>
    <col min="514" max="541" width="6.08984375" style="53" customWidth="1"/>
    <col min="542" max="542" width="3.26953125" style="53" customWidth="1"/>
    <col min="543" max="543" width="10.453125" style="53" customWidth="1"/>
    <col min="544" max="768" width="9" style="53"/>
    <col min="769" max="769" width="8.90625" style="53" customWidth="1"/>
    <col min="770" max="797" width="6.08984375" style="53" customWidth="1"/>
    <col min="798" max="798" width="3.26953125" style="53" customWidth="1"/>
    <col min="799" max="799" width="10.453125" style="53" customWidth="1"/>
    <col min="800" max="1024" width="9" style="53"/>
    <col min="1025" max="1025" width="8.90625" style="53" customWidth="1"/>
    <col min="1026" max="1053" width="6.08984375" style="53" customWidth="1"/>
    <col min="1054" max="1054" width="3.26953125" style="53" customWidth="1"/>
    <col min="1055" max="1055" width="10.453125" style="53" customWidth="1"/>
    <col min="1056" max="1280" width="9" style="53"/>
    <col min="1281" max="1281" width="8.90625" style="53" customWidth="1"/>
    <col min="1282" max="1309" width="6.08984375" style="53" customWidth="1"/>
    <col min="1310" max="1310" width="3.26953125" style="53" customWidth="1"/>
    <col min="1311" max="1311" width="10.453125" style="53" customWidth="1"/>
    <col min="1312" max="1536" width="9" style="53"/>
    <col min="1537" max="1537" width="8.90625" style="53" customWidth="1"/>
    <col min="1538" max="1565" width="6.08984375" style="53" customWidth="1"/>
    <col min="1566" max="1566" width="3.26953125" style="53" customWidth="1"/>
    <col min="1567" max="1567" width="10.453125" style="53" customWidth="1"/>
    <col min="1568" max="1792" width="9" style="53"/>
    <col min="1793" max="1793" width="8.90625" style="53" customWidth="1"/>
    <col min="1794" max="1821" width="6.08984375" style="53" customWidth="1"/>
    <col min="1822" max="1822" width="3.26953125" style="53" customWidth="1"/>
    <col min="1823" max="1823" width="10.453125" style="53" customWidth="1"/>
    <col min="1824" max="2048" width="9" style="53"/>
    <col min="2049" max="2049" width="8.90625" style="53" customWidth="1"/>
    <col min="2050" max="2077" width="6.08984375" style="53" customWidth="1"/>
    <col min="2078" max="2078" width="3.26953125" style="53" customWidth="1"/>
    <col min="2079" max="2079" width="10.453125" style="53" customWidth="1"/>
    <col min="2080" max="2304" width="9" style="53"/>
    <col min="2305" max="2305" width="8.90625" style="53" customWidth="1"/>
    <col min="2306" max="2333" width="6.08984375" style="53" customWidth="1"/>
    <col min="2334" max="2334" width="3.26953125" style="53" customWidth="1"/>
    <col min="2335" max="2335" width="10.453125" style="53" customWidth="1"/>
    <col min="2336" max="2560" width="9" style="53"/>
    <col min="2561" max="2561" width="8.90625" style="53" customWidth="1"/>
    <col min="2562" max="2589" width="6.08984375" style="53" customWidth="1"/>
    <col min="2590" max="2590" width="3.26953125" style="53" customWidth="1"/>
    <col min="2591" max="2591" width="10.453125" style="53" customWidth="1"/>
    <col min="2592" max="2816" width="9" style="53"/>
    <col min="2817" max="2817" width="8.90625" style="53" customWidth="1"/>
    <col min="2818" max="2845" width="6.08984375" style="53" customWidth="1"/>
    <col min="2846" max="2846" width="3.26953125" style="53" customWidth="1"/>
    <col min="2847" max="2847" width="10.453125" style="53" customWidth="1"/>
    <col min="2848" max="3072" width="9" style="53"/>
    <col min="3073" max="3073" width="8.90625" style="53" customWidth="1"/>
    <col min="3074" max="3101" width="6.08984375" style="53" customWidth="1"/>
    <col min="3102" max="3102" width="3.26953125" style="53" customWidth="1"/>
    <col min="3103" max="3103" width="10.453125" style="53" customWidth="1"/>
    <col min="3104" max="3328" width="9" style="53"/>
    <col min="3329" max="3329" width="8.90625" style="53" customWidth="1"/>
    <col min="3330" max="3357" width="6.08984375" style="53" customWidth="1"/>
    <col min="3358" max="3358" width="3.26953125" style="53" customWidth="1"/>
    <col min="3359" max="3359" width="10.453125" style="53" customWidth="1"/>
    <col min="3360" max="3584" width="9" style="53"/>
    <col min="3585" max="3585" width="8.90625" style="53" customWidth="1"/>
    <col min="3586" max="3613" width="6.08984375" style="53" customWidth="1"/>
    <col min="3614" max="3614" width="3.26953125" style="53" customWidth="1"/>
    <col min="3615" max="3615" width="10.453125" style="53" customWidth="1"/>
    <col min="3616" max="3840" width="9" style="53"/>
    <col min="3841" max="3841" width="8.90625" style="53" customWidth="1"/>
    <col min="3842" max="3869" width="6.08984375" style="53" customWidth="1"/>
    <col min="3870" max="3870" width="3.26953125" style="53" customWidth="1"/>
    <col min="3871" max="3871" width="10.453125" style="53" customWidth="1"/>
    <col min="3872" max="4096" width="9" style="53"/>
    <col min="4097" max="4097" width="8.90625" style="53" customWidth="1"/>
    <col min="4098" max="4125" width="6.08984375" style="53" customWidth="1"/>
    <col min="4126" max="4126" width="3.26953125" style="53" customWidth="1"/>
    <col min="4127" max="4127" width="10.453125" style="53" customWidth="1"/>
    <col min="4128" max="4352" width="9" style="53"/>
    <col min="4353" max="4353" width="8.90625" style="53" customWidth="1"/>
    <col min="4354" max="4381" width="6.08984375" style="53" customWidth="1"/>
    <col min="4382" max="4382" width="3.26953125" style="53" customWidth="1"/>
    <col min="4383" max="4383" width="10.453125" style="53" customWidth="1"/>
    <col min="4384" max="4608" width="9" style="53"/>
    <col min="4609" max="4609" width="8.90625" style="53" customWidth="1"/>
    <col min="4610" max="4637" width="6.08984375" style="53" customWidth="1"/>
    <col min="4638" max="4638" width="3.26953125" style="53" customWidth="1"/>
    <col min="4639" max="4639" width="10.453125" style="53" customWidth="1"/>
    <col min="4640" max="4864" width="9" style="53"/>
    <col min="4865" max="4865" width="8.90625" style="53" customWidth="1"/>
    <col min="4866" max="4893" width="6.08984375" style="53" customWidth="1"/>
    <col min="4894" max="4894" width="3.26953125" style="53" customWidth="1"/>
    <col min="4895" max="4895" width="10.453125" style="53" customWidth="1"/>
    <col min="4896" max="5120" width="9" style="53"/>
    <col min="5121" max="5121" width="8.90625" style="53" customWidth="1"/>
    <col min="5122" max="5149" width="6.08984375" style="53" customWidth="1"/>
    <col min="5150" max="5150" width="3.26953125" style="53" customWidth="1"/>
    <col min="5151" max="5151" width="10.453125" style="53" customWidth="1"/>
    <col min="5152" max="5376" width="9" style="53"/>
    <col min="5377" max="5377" width="8.90625" style="53" customWidth="1"/>
    <col min="5378" max="5405" width="6.08984375" style="53" customWidth="1"/>
    <col min="5406" max="5406" width="3.26953125" style="53" customWidth="1"/>
    <col min="5407" max="5407" width="10.453125" style="53" customWidth="1"/>
    <col min="5408" max="5632" width="9" style="53"/>
    <col min="5633" max="5633" width="8.90625" style="53" customWidth="1"/>
    <col min="5634" max="5661" width="6.08984375" style="53" customWidth="1"/>
    <col min="5662" max="5662" width="3.26953125" style="53" customWidth="1"/>
    <col min="5663" max="5663" width="10.453125" style="53" customWidth="1"/>
    <col min="5664" max="5888" width="9" style="53"/>
    <col min="5889" max="5889" width="8.90625" style="53" customWidth="1"/>
    <col min="5890" max="5917" width="6.08984375" style="53" customWidth="1"/>
    <col min="5918" max="5918" width="3.26953125" style="53" customWidth="1"/>
    <col min="5919" max="5919" width="10.453125" style="53" customWidth="1"/>
    <col min="5920" max="6144" width="9" style="53"/>
    <col min="6145" max="6145" width="8.90625" style="53" customWidth="1"/>
    <col min="6146" max="6173" width="6.08984375" style="53" customWidth="1"/>
    <col min="6174" max="6174" width="3.26953125" style="53" customWidth="1"/>
    <col min="6175" max="6175" width="10.453125" style="53" customWidth="1"/>
    <col min="6176" max="6400" width="9" style="53"/>
    <col min="6401" max="6401" width="8.90625" style="53" customWidth="1"/>
    <col min="6402" max="6429" width="6.08984375" style="53" customWidth="1"/>
    <col min="6430" max="6430" width="3.26953125" style="53" customWidth="1"/>
    <col min="6431" max="6431" width="10.453125" style="53" customWidth="1"/>
    <col min="6432" max="6656" width="9" style="53"/>
    <col min="6657" max="6657" width="8.90625" style="53" customWidth="1"/>
    <col min="6658" max="6685" width="6.08984375" style="53" customWidth="1"/>
    <col min="6686" max="6686" width="3.26953125" style="53" customWidth="1"/>
    <col min="6687" max="6687" width="10.453125" style="53" customWidth="1"/>
    <col min="6688" max="6912" width="9" style="53"/>
    <col min="6913" max="6913" width="8.90625" style="53" customWidth="1"/>
    <col min="6914" max="6941" width="6.08984375" style="53" customWidth="1"/>
    <col min="6942" max="6942" width="3.26953125" style="53" customWidth="1"/>
    <col min="6943" max="6943" width="10.453125" style="53" customWidth="1"/>
    <col min="6944" max="7168" width="9" style="53"/>
    <col min="7169" max="7169" width="8.90625" style="53" customWidth="1"/>
    <col min="7170" max="7197" width="6.08984375" style="53" customWidth="1"/>
    <col min="7198" max="7198" width="3.26953125" style="53" customWidth="1"/>
    <col min="7199" max="7199" width="10.453125" style="53" customWidth="1"/>
    <col min="7200" max="7424" width="9" style="53"/>
    <col min="7425" max="7425" width="8.90625" style="53" customWidth="1"/>
    <col min="7426" max="7453" width="6.08984375" style="53" customWidth="1"/>
    <col min="7454" max="7454" width="3.26953125" style="53" customWidth="1"/>
    <col min="7455" max="7455" width="10.453125" style="53" customWidth="1"/>
    <col min="7456" max="7680" width="9" style="53"/>
    <col min="7681" max="7681" width="8.90625" style="53" customWidth="1"/>
    <col min="7682" max="7709" width="6.08984375" style="53" customWidth="1"/>
    <col min="7710" max="7710" width="3.26953125" style="53" customWidth="1"/>
    <col min="7711" max="7711" width="10.453125" style="53" customWidth="1"/>
    <col min="7712" max="7936" width="9" style="53"/>
    <col min="7937" max="7937" width="8.90625" style="53" customWidth="1"/>
    <col min="7938" max="7965" width="6.08984375" style="53" customWidth="1"/>
    <col min="7966" max="7966" width="3.26953125" style="53" customWidth="1"/>
    <col min="7967" max="7967" width="10.453125" style="53" customWidth="1"/>
    <col min="7968" max="8192" width="9" style="53"/>
    <col min="8193" max="8193" width="8.90625" style="53" customWidth="1"/>
    <col min="8194" max="8221" width="6.08984375" style="53" customWidth="1"/>
    <col min="8222" max="8222" width="3.26953125" style="53" customWidth="1"/>
    <col min="8223" max="8223" width="10.453125" style="53" customWidth="1"/>
    <col min="8224" max="8448" width="9" style="53"/>
    <col min="8449" max="8449" width="8.90625" style="53" customWidth="1"/>
    <col min="8450" max="8477" width="6.08984375" style="53" customWidth="1"/>
    <col min="8478" max="8478" width="3.26953125" style="53" customWidth="1"/>
    <col min="8479" max="8479" width="10.453125" style="53" customWidth="1"/>
    <col min="8480" max="8704" width="9" style="53"/>
    <col min="8705" max="8705" width="8.90625" style="53" customWidth="1"/>
    <col min="8706" max="8733" width="6.08984375" style="53" customWidth="1"/>
    <col min="8734" max="8734" width="3.26953125" style="53" customWidth="1"/>
    <col min="8735" max="8735" width="10.453125" style="53" customWidth="1"/>
    <col min="8736" max="8960" width="9" style="53"/>
    <col min="8961" max="8961" width="8.90625" style="53" customWidth="1"/>
    <col min="8962" max="8989" width="6.08984375" style="53" customWidth="1"/>
    <col min="8990" max="8990" width="3.26953125" style="53" customWidth="1"/>
    <col min="8991" max="8991" width="10.453125" style="53" customWidth="1"/>
    <col min="8992" max="9216" width="9" style="53"/>
    <col min="9217" max="9217" width="8.90625" style="53" customWidth="1"/>
    <col min="9218" max="9245" width="6.08984375" style="53" customWidth="1"/>
    <col min="9246" max="9246" width="3.26953125" style="53" customWidth="1"/>
    <col min="9247" max="9247" width="10.453125" style="53" customWidth="1"/>
    <col min="9248" max="9472" width="9" style="53"/>
    <col min="9473" max="9473" width="8.90625" style="53" customWidth="1"/>
    <col min="9474" max="9501" width="6.08984375" style="53" customWidth="1"/>
    <col min="9502" max="9502" width="3.26953125" style="53" customWidth="1"/>
    <col min="9503" max="9503" width="10.453125" style="53" customWidth="1"/>
    <col min="9504" max="9728" width="9" style="53"/>
    <col min="9729" max="9729" width="8.90625" style="53" customWidth="1"/>
    <col min="9730" max="9757" width="6.08984375" style="53" customWidth="1"/>
    <col min="9758" max="9758" width="3.26953125" style="53" customWidth="1"/>
    <col min="9759" max="9759" width="10.453125" style="53" customWidth="1"/>
    <col min="9760" max="9984" width="9" style="53"/>
    <col min="9985" max="9985" width="8.90625" style="53" customWidth="1"/>
    <col min="9986" max="10013" width="6.08984375" style="53" customWidth="1"/>
    <col min="10014" max="10014" width="3.26953125" style="53" customWidth="1"/>
    <col min="10015" max="10015" width="10.453125" style="53" customWidth="1"/>
    <col min="10016" max="10240" width="9" style="53"/>
    <col min="10241" max="10241" width="8.90625" style="53" customWidth="1"/>
    <col min="10242" max="10269" width="6.08984375" style="53" customWidth="1"/>
    <col min="10270" max="10270" width="3.26953125" style="53" customWidth="1"/>
    <col min="10271" max="10271" width="10.453125" style="53" customWidth="1"/>
    <col min="10272" max="10496" width="9" style="53"/>
    <col min="10497" max="10497" width="8.90625" style="53" customWidth="1"/>
    <col min="10498" max="10525" width="6.08984375" style="53" customWidth="1"/>
    <col min="10526" max="10526" width="3.26953125" style="53" customWidth="1"/>
    <col min="10527" max="10527" width="10.453125" style="53" customWidth="1"/>
    <col min="10528" max="10752" width="9" style="53"/>
    <col min="10753" max="10753" width="8.90625" style="53" customWidth="1"/>
    <col min="10754" max="10781" width="6.08984375" style="53" customWidth="1"/>
    <col min="10782" max="10782" width="3.26953125" style="53" customWidth="1"/>
    <col min="10783" max="10783" width="10.453125" style="53" customWidth="1"/>
    <col min="10784" max="11008" width="9" style="53"/>
    <col min="11009" max="11009" width="8.90625" style="53" customWidth="1"/>
    <col min="11010" max="11037" width="6.08984375" style="53" customWidth="1"/>
    <col min="11038" max="11038" width="3.26953125" style="53" customWidth="1"/>
    <col min="11039" max="11039" width="10.453125" style="53" customWidth="1"/>
    <col min="11040" max="11264" width="9" style="53"/>
    <col min="11265" max="11265" width="8.90625" style="53" customWidth="1"/>
    <col min="11266" max="11293" width="6.08984375" style="53" customWidth="1"/>
    <col min="11294" max="11294" width="3.26953125" style="53" customWidth="1"/>
    <col min="11295" max="11295" width="10.453125" style="53" customWidth="1"/>
    <col min="11296" max="11520" width="9" style="53"/>
    <col min="11521" max="11521" width="8.90625" style="53" customWidth="1"/>
    <col min="11522" max="11549" width="6.08984375" style="53" customWidth="1"/>
    <col min="11550" max="11550" width="3.26953125" style="53" customWidth="1"/>
    <col min="11551" max="11551" width="10.453125" style="53" customWidth="1"/>
    <col min="11552" max="11776" width="9" style="53"/>
    <col min="11777" max="11777" width="8.90625" style="53" customWidth="1"/>
    <col min="11778" max="11805" width="6.08984375" style="53" customWidth="1"/>
    <col min="11806" max="11806" width="3.26953125" style="53" customWidth="1"/>
    <col min="11807" max="11807" width="10.453125" style="53" customWidth="1"/>
    <col min="11808" max="12032" width="9" style="53"/>
    <col min="12033" max="12033" width="8.90625" style="53" customWidth="1"/>
    <col min="12034" max="12061" width="6.08984375" style="53" customWidth="1"/>
    <col min="12062" max="12062" width="3.26953125" style="53" customWidth="1"/>
    <col min="12063" max="12063" width="10.453125" style="53" customWidth="1"/>
    <col min="12064" max="12288" width="9" style="53"/>
    <col min="12289" max="12289" width="8.90625" style="53" customWidth="1"/>
    <col min="12290" max="12317" width="6.08984375" style="53" customWidth="1"/>
    <col min="12318" max="12318" width="3.26953125" style="53" customWidth="1"/>
    <col min="12319" max="12319" width="10.453125" style="53" customWidth="1"/>
    <col min="12320" max="12544" width="9" style="53"/>
    <col min="12545" max="12545" width="8.90625" style="53" customWidth="1"/>
    <col min="12546" max="12573" width="6.08984375" style="53" customWidth="1"/>
    <col min="12574" max="12574" width="3.26953125" style="53" customWidth="1"/>
    <col min="12575" max="12575" width="10.453125" style="53" customWidth="1"/>
    <col min="12576" max="12800" width="9" style="53"/>
    <col min="12801" max="12801" width="8.90625" style="53" customWidth="1"/>
    <col min="12802" max="12829" width="6.08984375" style="53" customWidth="1"/>
    <col min="12830" max="12830" width="3.26953125" style="53" customWidth="1"/>
    <col min="12831" max="12831" width="10.453125" style="53" customWidth="1"/>
    <col min="12832" max="13056" width="9" style="53"/>
    <col min="13057" max="13057" width="8.90625" style="53" customWidth="1"/>
    <col min="13058" max="13085" width="6.08984375" style="53" customWidth="1"/>
    <col min="13086" max="13086" width="3.26953125" style="53" customWidth="1"/>
    <col min="13087" max="13087" width="10.453125" style="53" customWidth="1"/>
    <col min="13088" max="13312" width="9" style="53"/>
    <col min="13313" max="13313" width="8.90625" style="53" customWidth="1"/>
    <col min="13314" max="13341" width="6.08984375" style="53" customWidth="1"/>
    <col min="13342" max="13342" width="3.26953125" style="53" customWidth="1"/>
    <col min="13343" max="13343" width="10.453125" style="53" customWidth="1"/>
    <col min="13344" max="13568" width="9" style="53"/>
    <col min="13569" max="13569" width="8.90625" style="53" customWidth="1"/>
    <col min="13570" max="13597" width="6.08984375" style="53" customWidth="1"/>
    <col min="13598" max="13598" width="3.26953125" style="53" customWidth="1"/>
    <col min="13599" max="13599" width="10.453125" style="53" customWidth="1"/>
    <col min="13600" max="13824" width="9" style="53"/>
    <col min="13825" max="13825" width="8.90625" style="53" customWidth="1"/>
    <col min="13826" max="13853" width="6.08984375" style="53" customWidth="1"/>
    <col min="13854" max="13854" width="3.26953125" style="53" customWidth="1"/>
    <col min="13855" max="13855" width="10.453125" style="53" customWidth="1"/>
    <col min="13856" max="14080" width="9" style="53"/>
    <col min="14081" max="14081" width="8.90625" style="53" customWidth="1"/>
    <col min="14082" max="14109" width="6.08984375" style="53" customWidth="1"/>
    <col min="14110" max="14110" width="3.26953125" style="53" customWidth="1"/>
    <col min="14111" max="14111" width="10.453125" style="53" customWidth="1"/>
    <col min="14112" max="14336" width="9" style="53"/>
    <col min="14337" max="14337" width="8.90625" style="53" customWidth="1"/>
    <col min="14338" max="14365" width="6.08984375" style="53" customWidth="1"/>
    <col min="14366" max="14366" width="3.26953125" style="53" customWidth="1"/>
    <col min="14367" max="14367" width="10.453125" style="53" customWidth="1"/>
    <col min="14368" max="14592" width="9" style="53"/>
    <col min="14593" max="14593" width="8.90625" style="53" customWidth="1"/>
    <col min="14594" max="14621" width="6.08984375" style="53" customWidth="1"/>
    <col min="14622" max="14622" width="3.26953125" style="53" customWidth="1"/>
    <col min="14623" max="14623" width="10.453125" style="53" customWidth="1"/>
    <col min="14624" max="14848" width="9" style="53"/>
    <col min="14849" max="14849" width="8.90625" style="53" customWidth="1"/>
    <col min="14850" max="14877" width="6.08984375" style="53" customWidth="1"/>
    <col min="14878" max="14878" width="3.26953125" style="53" customWidth="1"/>
    <col min="14879" max="14879" width="10.453125" style="53" customWidth="1"/>
    <col min="14880" max="15104" width="9" style="53"/>
    <col min="15105" max="15105" width="8.90625" style="53" customWidth="1"/>
    <col min="15106" max="15133" width="6.08984375" style="53" customWidth="1"/>
    <col min="15134" max="15134" width="3.26953125" style="53" customWidth="1"/>
    <col min="15135" max="15135" width="10.453125" style="53" customWidth="1"/>
    <col min="15136" max="15360" width="9" style="53"/>
    <col min="15361" max="15361" width="8.90625" style="53" customWidth="1"/>
    <col min="15362" max="15389" width="6.08984375" style="53" customWidth="1"/>
    <col min="15390" max="15390" width="3.26953125" style="53" customWidth="1"/>
    <col min="15391" max="15391" width="10.453125" style="53" customWidth="1"/>
    <col min="15392" max="15616" width="9" style="53"/>
    <col min="15617" max="15617" width="8.90625" style="53" customWidth="1"/>
    <col min="15618" max="15645" width="6.08984375" style="53" customWidth="1"/>
    <col min="15646" max="15646" width="3.26953125" style="53" customWidth="1"/>
    <col min="15647" max="15647" width="10.453125" style="53" customWidth="1"/>
    <col min="15648" max="15872" width="9" style="53"/>
    <col min="15873" max="15873" width="8.90625" style="53" customWidth="1"/>
    <col min="15874" max="15901" width="6.08984375" style="53" customWidth="1"/>
    <col min="15902" max="15902" width="3.26953125" style="53" customWidth="1"/>
    <col min="15903" max="15903" width="10.453125" style="53" customWidth="1"/>
    <col min="15904" max="16128" width="9" style="53"/>
    <col min="16129" max="16129" width="8.90625" style="53" customWidth="1"/>
    <col min="16130" max="16157" width="6.08984375" style="53" customWidth="1"/>
    <col min="16158" max="16158" width="3.26953125" style="53" customWidth="1"/>
    <col min="16159" max="16159" width="10.453125" style="53" customWidth="1"/>
    <col min="16160" max="16384" width="9" style="53"/>
  </cols>
  <sheetData>
    <row r="1" spans="1:31" s="89" customFormat="1" ht="23.25" customHeight="1">
      <c r="A1" s="597" t="s">
        <v>540</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row>
    <row r="2" spans="1:31" s="54" customFormat="1" ht="18" customHeight="1" thickBot="1">
      <c r="A2" s="598" t="s">
        <v>488</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7"/>
      <c r="X3" s="607"/>
      <c r="Y3" s="607"/>
      <c r="Z3" s="607"/>
      <c r="AA3" s="608"/>
      <c r="AB3" s="589" t="s">
        <v>541</v>
      </c>
      <c r="AC3" s="590"/>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24000</v>
      </c>
      <c r="AA4" s="586"/>
      <c r="AB4" s="584">
        <v>25250</v>
      </c>
      <c r="AC4" s="609"/>
      <c r="AE4" s="56">
        <v>0.105</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8</v>
      </c>
      <c r="C6" s="60">
        <f t="shared" ref="C6:C35" si="1">ROUND($B$4*$A6/30*$AE$4*70/100,0)</f>
        <v>27</v>
      </c>
      <c r="D6" s="60">
        <f t="shared" ref="D6:D35" si="2">ROUND($D$4*$A6/30*$AE$4*20/100,0)</f>
        <v>9</v>
      </c>
      <c r="E6" s="60">
        <f t="shared" ref="E6:E35" si="3">ROUND($D$4*$A6/30*$AE$4*70/100,0)</f>
        <v>31</v>
      </c>
      <c r="F6" s="60">
        <f t="shared" ref="F6:F35" si="4">ROUND($F$4*$A6/30*$AE$4*20/100,0)</f>
        <v>9</v>
      </c>
      <c r="G6" s="60">
        <f t="shared" ref="G6:G35" si="5">ROUND($F$4*$A6/30*$AE$4*70/100,0)</f>
        <v>33</v>
      </c>
      <c r="H6" s="60">
        <f t="shared" ref="H6:H35" si="6">ROUND($H$4*$A6/30*$AE$4*20/100,0)</f>
        <v>11</v>
      </c>
      <c r="I6" s="60">
        <f t="shared" ref="I6:I35" si="7">ROUND($H$4*$A6/30*$AE$4*70/100,0)</f>
        <v>39</v>
      </c>
      <c r="J6" s="60">
        <f t="shared" ref="J6:J35" si="8">ROUND($J$4*$A6/30*$AE$4*20/100,0)</f>
        <v>12</v>
      </c>
      <c r="K6" s="60">
        <f t="shared" ref="K6:K35" si="9">ROUND($J$4*$A6/30*$AE$4*70/100,0)</f>
        <v>40</v>
      </c>
      <c r="L6" s="60">
        <f t="shared" ref="L6:L35" si="10">ROUND($L$4*$A6/30*$AE$4*20/100,0)</f>
        <v>12</v>
      </c>
      <c r="M6" s="60">
        <f t="shared" ref="M6:M35" si="11">ROUND($L$4*$A6/30*$AE$4*70/100,0)</f>
        <v>42</v>
      </c>
      <c r="N6" s="60">
        <f t="shared" ref="N6:N35" si="12">ROUND($N$4*$A6/30*$AE$4*20/100,0)</f>
        <v>13</v>
      </c>
      <c r="O6" s="60">
        <f t="shared" ref="O6:O35" si="13">ROUND($N$4*$A6/30*$AE$4*70/100,0)</f>
        <v>44</v>
      </c>
      <c r="P6" s="60">
        <f t="shared" ref="P6:P35" si="14">ROUND($P$4*$A6/30*$AE$4*20/100,0)</f>
        <v>13</v>
      </c>
      <c r="Q6" s="60">
        <f t="shared" ref="Q6:Q35" si="15">ROUND($P$4*$A6/30*$AE$4*70/100,0)</f>
        <v>47</v>
      </c>
      <c r="R6" s="60">
        <f t="shared" ref="R6:R35" si="16">ROUND($R$4*$A6/30*$AE$4*20/100,0)</f>
        <v>14</v>
      </c>
      <c r="S6" s="60">
        <f t="shared" ref="S6:S35" si="17">ROUND($R$4*$A6/30*$AE$4*70/100,0)</f>
        <v>49</v>
      </c>
      <c r="T6" s="60">
        <f t="shared" ref="T6:T35" si="18">ROUND($T$4*$A6/30*$AE$4*20/100,0)</f>
        <v>15</v>
      </c>
      <c r="U6" s="60">
        <f t="shared" ref="U6:U35" si="19">ROUND($T$4*$A6/30*$AE$4*70/100,0)</f>
        <v>51</v>
      </c>
      <c r="V6" s="60">
        <f t="shared" ref="V6:V35" si="20">ROUND($V$4*$A6/30*$AE$4*20/100,0)</f>
        <v>15</v>
      </c>
      <c r="W6" s="60">
        <f t="shared" ref="W6:W35" si="21">ROUND($V$4*$A6/30*$AE$4*70/100,0)</f>
        <v>54</v>
      </c>
      <c r="X6" s="60">
        <f t="shared" ref="X6:X35" si="22">ROUND($X$4*$A6/30*$AE$4*20/100,0)</f>
        <v>16</v>
      </c>
      <c r="Y6" s="60">
        <f t="shared" ref="Y6:Y35" si="23">ROUND($X$4*$A6/30*$AE$4*70/100,0)</f>
        <v>57</v>
      </c>
      <c r="Z6" s="60">
        <f t="shared" ref="Z6:Z35" si="24">ROUND($Z$4*$A6/30*$AE$4*20/100,0)</f>
        <v>17</v>
      </c>
      <c r="AA6" s="60">
        <f t="shared" ref="AA6:AA35" si="25">ROUND($Z$4*$A6/30*$AE$4*70/100,0)</f>
        <v>59</v>
      </c>
      <c r="AB6" s="60">
        <f t="shared" ref="AB6:AB35" si="26">ROUND($AB$4*$A6/30*$AE$4*20/100,0)</f>
        <v>18</v>
      </c>
      <c r="AC6" s="61">
        <f t="shared" ref="AC6:AC35" si="27">ROUND($AB$4*$A6/30*$AE$4*70/100,0)</f>
        <v>62</v>
      </c>
    </row>
    <row r="7" spans="1:31" s="62" customFormat="1" ht="11.15" customHeight="1">
      <c r="A7" s="59">
        <v>2</v>
      </c>
      <c r="B7" s="60">
        <f t="shared" si="0"/>
        <v>16</v>
      </c>
      <c r="C7" s="60">
        <f t="shared" si="1"/>
        <v>54</v>
      </c>
      <c r="D7" s="60">
        <f t="shared" si="2"/>
        <v>18</v>
      </c>
      <c r="E7" s="60">
        <f t="shared" si="3"/>
        <v>61</v>
      </c>
      <c r="F7" s="60">
        <f t="shared" si="4"/>
        <v>19</v>
      </c>
      <c r="G7" s="60">
        <f t="shared" si="5"/>
        <v>66</v>
      </c>
      <c r="H7" s="60">
        <f t="shared" si="6"/>
        <v>22</v>
      </c>
      <c r="I7" s="60">
        <f t="shared" si="7"/>
        <v>78</v>
      </c>
      <c r="J7" s="60">
        <f t="shared" si="8"/>
        <v>23</v>
      </c>
      <c r="K7" s="60">
        <f t="shared" si="9"/>
        <v>81</v>
      </c>
      <c r="L7" s="60">
        <f t="shared" si="10"/>
        <v>24</v>
      </c>
      <c r="M7" s="60">
        <f t="shared" si="11"/>
        <v>85</v>
      </c>
      <c r="N7" s="60">
        <f t="shared" si="12"/>
        <v>25</v>
      </c>
      <c r="O7" s="60">
        <f t="shared" si="13"/>
        <v>88</v>
      </c>
      <c r="P7" s="60">
        <f t="shared" si="14"/>
        <v>27</v>
      </c>
      <c r="Q7" s="60">
        <f t="shared" si="15"/>
        <v>93</v>
      </c>
      <c r="R7" s="60">
        <f t="shared" si="16"/>
        <v>28</v>
      </c>
      <c r="S7" s="60">
        <f t="shared" si="17"/>
        <v>98</v>
      </c>
      <c r="T7" s="60">
        <f t="shared" si="18"/>
        <v>29</v>
      </c>
      <c r="U7" s="60">
        <f t="shared" si="19"/>
        <v>103</v>
      </c>
      <c r="V7" s="60">
        <f t="shared" si="20"/>
        <v>31</v>
      </c>
      <c r="W7" s="60">
        <f t="shared" si="21"/>
        <v>108</v>
      </c>
      <c r="X7" s="60">
        <f t="shared" si="22"/>
        <v>32</v>
      </c>
      <c r="Y7" s="60">
        <f t="shared" si="23"/>
        <v>113</v>
      </c>
      <c r="Z7" s="60">
        <f t="shared" si="24"/>
        <v>34</v>
      </c>
      <c r="AA7" s="60">
        <f t="shared" si="25"/>
        <v>118</v>
      </c>
      <c r="AB7" s="60">
        <f t="shared" si="26"/>
        <v>35</v>
      </c>
      <c r="AC7" s="61">
        <f t="shared" si="27"/>
        <v>124</v>
      </c>
    </row>
    <row r="8" spans="1:31" s="62" customFormat="1" ht="11.15" customHeight="1">
      <c r="A8" s="59">
        <v>3</v>
      </c>
      <c r="B8" s="60">
        <f t="shared" si="0"/>
        <v>23</v>
      </c>
      <c r="C8" s="60">
        <f t="shared" si="1"/>
        <v>82</v>
      </c>
      <c r="D8" s="60">
        <f t="shared" si="2"/>
        <v>26</v>
      </c>
      <c r="E8" s="60">
        <f t="shared" si="3"/>
        <v>92</v>
      </c>
      <c r="F8" s="60">
        <f t="shared" si="4"/>
        <v>28</v>
      </c>
      <c r="G8" s="60">
        <f t="shared" si="5"/>
        <v>99</v>
      </c>
      <c r="H8" s="60">
        <f t="shared" si="6"/>
        <v>33</v>
      </c>
      <c r="I8" s="60">
        <f t="shared" si="7"/>
        <v>116</v>
      </c>
      <c r="J8" s="60">
        <f t="shared" si="8"/>
        <v>35</v>
      </c>
      <c r="K8" s="60">
        <f t="shared" si="9"/>
        <v>121</v>
      </c>
      <c r="L8" s="60">
        <f t="shared" si="10"/>
        <v>36</v>
      </c>
      <c r="M8" s="60">
        <f t="shared" si="11"/>
        <v>127</v>
      </c>
      <c r="N8" s="60">
        <f t="shared" si="12"/>
        <v>38</v>
      </c>
      <c r="O8" s="60">
        <f t="shared" si="13"/>
        <v>131</v>
      </c>
      <c r="P8" s="60">
        <f t="shared" si="14"/>
        <v>40</v>
      </c>
      <c r="Q8" s="60">
        <f t="shared" si="15"/>
        <v>140</v>
      </c>
      <c r="R8" s="60">
        <f t="shared" si="16"/>
        <v>42</v>
      </c>
      <c r="S8" s="60">
        <f t="shared" si="17"/>
        <v>147</v>
      </c>
      <c r="T8" s="60">
        <f t="shared" si="18"/>
        <v>44</v>
      </c>
      <c r="U8" s="60">
        <f t="shared" si="19"/>
        <v>154</v>
      </c>
      <c r="V8" s="60">
        <f t="shared" si="20"/>
        <v>46</v>
      </c>
      <c r="W8" s="60">
        <f t="shared" si="21"/>
        <v>162</v>
      </c>
      <c r="X8" s="60">
        <f t="shared" si="22"/>
        <v>49</v>
      </c>
      <c r="Y8" s="60">
        <f t="shared" si="23"/>
        <v>170</v>
      </c>
      <c r="Z8" s="60">
        <f t="shared" si="24"/>
        <v>50</v>
      </c>
      <c r="AA8" s="60">
        <f t="shared" si="25"/>
        <v>176</v>
      </c>
      <c r="AB8" s="60">
        <f t="shared" si="26"/>
        <v>53</v>
      </c>
      <c r="AC8" s="61">
        <f t="shared" si="27"/>
        <v>186</v>
      </c>
    </row>
    <row r="9" spans="1:31" s="62" customFormat="1" ht="11.15" customHeight="1">
      <c r="A9" s="59">
        <v>4</v>
      </c>
      <c r="B9" s="60">
        <f t="shared" si="0"/>
        <v>31</v>
      </c>
      <c r="C9" s="60">
        <f t="shared" si="1"/>
        <v>109</v>
      </c>
      <c r="D9" s="60">
        <f t="shared" si="2"/>
        <v>35</v>
      </c>
      <c r="E9" s="60">
        <f t="shared" si="3"/>
        <v>123</v>
      </c>
      <c r="F9" s="60">
        <f t="shared" si="4"/>
        <v>38</v>
      </c>
      <c r="G9" s="60">
        <f t="shared" si="5"/>
        <v>132</v>
      </c>
      <c r="H9" s="60">
        <f t="shared" si="6"/>
        <v>44</v>
      </c>
      <c r="I9" s="60">
        <f t="shared" si="7"/>
        <v>155</v>
      </c>
      <c r="J9" s="60">
        <f t="shared" si="8"/>
        <v>46</v>
      </c>
      <c r="K9" s="60">
        <f t="shared" si="9"/>
        <v>162</v>
      </c>
      <c r="L9" s="60">
        <f t="shared" si="10"/>
        <v>48</v>
      </c>
      <c r="M9" s="60">
        <f t="shared" si="11"/>
        <v>169</v>
      </c>
      <c r="N9" s="60">
        <f t="shared" si="12"/>
        <v>50</v>
      </c>
      <c r="O9" s="60">
        <f t="shared" si="13"/>
        <v>175</v>
      </c>
      <c r="P9" s="60">
        <f t="shared" si="14"/>
        <v>53</v>
      </c>
      <c r="Q9" s="60">
        <f t="shared" si="15"/>
        <v>187</v>
      </c>
      <c r="R9" s="60">
        <f t="shared" si="16"/>
        <v>56</v>
      </c>
      <c r="S9" s="60">
        <f t="shared" si="17"/>
        <v>196</v>
      </c>
      <c r="T9" s="60">
        <f t="shared" si="18"/>
        <v>59</v>
      </c>
      <c r="U9" s="60">
        <f t="shared" si="19"/>
        <v>206</v>
      </c>
      <c r="V9" s="60">
        <f t="shared" si="20"/>
        <v>62</v>
      </c>
      <c r="W9" s="60">
        <f t="shared" si="21"/>
        <v>216</v>
      </c>
      <c r="X9" s="60">
        <f t="shared" si="22"/>
        <v>65</v>
      </c>
      <c r="Y9" s="60">
        <f t="shared" si="23"/>
        <v>226</v>
      </c>
      <c r="Z9" s="60">
        <f t="shared" si="24"/>
        <v>67</v>
      </c>
      <c r="AA9" s="60">
        <f t="shared" si="25"/>
        <v>235</v>
      </c>
      <c r="AB9" s="60">
        <f t="shared" si="26"/>
        <v>71</v>
      </c>
      <c r="AC9" s="61">
        <f t="shared" si="27"/>
        <v>247</v>
      </c>
    </row>
    <row r="10" spans="1:31" s="62" customFormat="1" ht="11.15" customHeight="1">
      <c r="A10" s="59">
        <v>5</v>
      </c>
      <c r="B10" s="60">
        <f t="shared" si="0"/>
        <v>39</v>
      </c>
      <c r="C10" s="60">
        <f t="shared" si="1"/>
        <v>136</v>
      </c>
      <c r="D10" s="60">
        <f t="shared" si="2"/>
        <v>44</v>
      </c>
      <c r="E10" s="60">
        <f t="shared" si="3"/>
        <v>154</v>
      </c>
      <c r="F10" s="60">
        <f t="shared" si="4"/>
        <v>47</v>
      </c>
      <c r="G10" s="60">
        <f t="shared" si="5"/>
        <v>165</v>
      </c>
      <c r="H10" s="60">
        <f t="shared" si="6"/>
        <v>55</v>
      </c>
      <c r="I10" s="60">
        <f t="shared" si="7"/>
        <v>194</v>
      </c>
      <c r="J10" s="60">
        <f t="shared" si="8"/>
        <v>58</v>
      </c>
      <c r="K10" s="60">
        <f t="shared" si="9"/>
        <v>202</v>
      </c>
      <c r="L10" s="60">
        <f t="shared" si="10"/>
        <v>60</v>
      </c>
      <c r="M10" s="60">
        <f t="shared" si="11"/>
        <v>212</v>
      </c>
      <c r="N10" s="60">
        <f t="shared" si="12"/>
        <v>63</v>
      </c>
      <c r="O10" s="60">
        <f t="shared" si="13"/>
        <v>219</v>
      </c>
      <c r="P10" s="60">
        <f t="shared" si="14"/>
        <v>67</v>
      </c>
      <c r="Q10" s="60">
        <f t="shared" si="15"/>
        <v>233</v>
      </c>
      <c r="R10" s="60">
        <f t="shared" si="16"/>
        <v>70</v>
      </c>
      <c r="S10" s="60">
        <f t="shared" si="17"/>
        <v>245</v>
      </c>
      <c r="T10" s="60">
        <f t="shared" si="18"/>
        <v>74</v>
      </c>
      <c r="U10" s="60">
        <f t="shared" si="19"/>
        <v>257</v>
      </c>
      <c r="V10" s="60">
        <f t="shared" si="20"/>
        <v>77</v>
      </c>
      <c r="W10" s="60">
        <f t="shared" si="21"/>
        <v>270</v>
      </c>
      <c r="X10" s="60">
        <f t="shared" si="22"/>
        <v>81</v>
      </c>
      <c r="Y10" s="60">
        <f t="shared" si="23"/>
        <v>283</v>
      </c>
      <c r="Z10" s="60">
        <f t="shared" si="24"/>
        <v>84</v>
      </c>
      <c r="AA10" s="60">
        <f t="shared" si="25"/>
        <v>294</v>
      </c>
      <c r="AB10" s="60">
        <f t="shared" si="26"/>
        <v>88</v>
      </c>
      <c r="AC10" s="61">
        <f t="shared" si="27"/>
        <v>309</v>
      </c>
    </row>
    <row r="11" spans="1:31" s="62" customFormat="1" ht="11.15" customHeight="1">
      <c r="A11" s="59">
        <v>6</v>
      </c>
      <c r="B11" s="60">
        <f t="shared" si="0"/>
        <v>47</v>
      </c>
      <c r="C11" s="60">
        <f t="shared" si="1"/>
        <v>163</v>
      </c>
      <c r="D11" s="60">
        <f t="shared" si="2"/>
        <v>53</v>
      </c>
      <c r="E11" s="60">
        <f t="shared" si="3"/>
        <v>184</v>
      </c>
      <c r="F11" s="60">
        <f t="shared" si="4"/>
        <v>57</v>
      </c>
      <c r="G11" s="60">
        <f t="shared" si="5"/>
        <v>198</v>
      </c>
      <c r="H11" s="60">
        <f t="shared" si="6"/>
        <v>67</v>
      </c>
      <c r="I11" s="60">
        <f t="shared" si="7"/>
        <v>233</v>
      </c>
      <c r="J11" s="60">
        <f t="shared" si="8"/>
        <v>69</v>
      </c>
      <c r="K11" s="60">
        <f t="shared" si="9"/>
        <v>243</v>
      </c>
      <c r="L11" s="60">
        <f t="shared" si="10"/>
        <v>73</v>
      </c>
      <c r="M11" s="60">
        <f t="shared" si="11"/>
        <v>254</v>
      </c>
      <c r="N11" s="60">
        <f t="shared" si="12"/>
        <v>75</v>
      </c>
      <c r="O11" s="60">
        <f t="shared" si="13"/>
        <v>263</v>
      </c>
      <c r="P11" s="60">
        <f t="shared" si="14"/>
        <v>80</v>
      </c>
      <c r="Q11" s="60">
        <f t="shared" si="15"/>
        <v>280</v>
      </c>
      <c r="R11" s="60">
        <f t="shared" si="16"/>
        <v>84</v>
      </c>
      <c r="S11" s="60">
        <f t="shared" si="17"/>
        <v>294</v>
      </c>
      <c r="T11" s="60">
        <f t="shared" si="18"/>
        <v>88</v>
      </c>
      <c r="U11" s="60">
        <f t="shared" si="19"/>
        <v>309</v>
      </c>
      <c r="V11" s="60">
        <f t="shared" si="20"/>
        <v>92</v>
      </c>
      <c r="W11" s="60">
        <f t="shared" si="21"/>
        <v>323</v>
      </c>
      <c r="X11" s="60">
        <f t="shared" si="22"/>
        <v>97</v>
      </c>
      <c r="Y11" s="60">
        <f t="shared" si="23"/>
        <v>340</v>
      </c>
      <c r="Z11" s="60">
        <f t="shared" si="24"/>
        <v>101</v>
      </c>
      <c r="AA11" s="60">
        <f t="shared" si="25"/>
        <v>353</v>
      </c>
      <c r="AB11" s="60">
        <f t="shared" si="26"/>
        <v>106</v>
      </c>
      <c r="AC11" s="61">
        <f t="shared" si="27"/>
        <v>371</v>
      </c>
    </row>
    <row r="12" spans="1:31" s="62" customFormat="1" ht="11.15" customHeight="1">
      <c r="A12" s="59">
        <v>7</v>
      </c>
      <c r="B12" s="60">
        <f t="shared" si="0"/>
        <v>54</v>
      </c>
      <c r="C12" s="60">
        <f t="shared" si="1"/>
        <v>190</v>
      </c>
      <c r="D12" s="60">
        <f t="shared" si="2"/>
        <v>61</v>
      </c>
      <c r="E12" s="60">
        <f t="shared" si="3"/>
        <v>215</v>
      </c>
      <c r="F12" s="60">
        <f t="shared" si="4"/>
        <v>66</v>
      </c>
      <c r="G12" s="60">
        <f t="shared" si="5"/>
        <v>232</v>
      </c>
      <c r="H12" s="60">
        <f t="shared" si="6"/>
        <v>78</v>
      </c>
      <c r="I12" s="60">
        <f t="shared" si="7"/>
        <v>272</v>
      </c>
      <c r="J12" s="60">
        <f t="shared" si="8"/>
        <v>81</v>
      </c>
      <c r="K12" s="60">
        <f t="shared" si="9"/>
        <v>283</v>
      </c>
      <c r="L12" s="60">
        <f t="shared" si="10"/>
        <v>85</v>
      </c>
      <c r="M12" s="60">
        <f t="shared" si="11"/>
        <v>296</v>
      </c>
      <c r="N12" s="60">
        <f t="shared" si="12"/>
        <v>88</v>
      </c>
      <c r="O12" s="60">
        <f t="shared" si="13"/>
        <v>307</v>
      </c>
      <c r="P12" s="60">
        <f t="shared" si="14"/>
        <v>93</v>
      </c>
      <c r="Q12" s="60">
        <f t="shared" si="15"/>
        <v>327</v>
      </c>
      <c r="R12" s="60">
        <f t="shared" si="16"/>
        <v>98</v>
      </c>
      <c r="S12" s="60">
        <f t="shared" si="17"/>
        <v>343</v>
      </c>
      <c r="T12" s="60">
        <f t="shared" si="18"/>
        <v>103</v>
      </c>
      <c r="U12" s="60">
        <f t="shared" si="19"/>
        <v>360</v>
      </c>
      <c r="V12" s="60">
        <f t="shared" si="20"/>
        <v>108</v>
      </c>
      <c r="W12" s="60">
        <f t="shared" si="21"/>
        <v>377</v>
      </c>
      <c r="X12" s="60">
        <f t="shared" si="22"/>
        <v>113</v>
      </c>
      <c r="Y12" s="60">
        <f t="shared" si="23"/>
        <v>396</v>
      </c>
      <c r="Z12" s="60">
        <f t="shared" si="24"/>
        <v>118</v>
      </c>
      <c r="AA12" s="60">
        <f t="shared" si="25"/>
        <v>412</v>
      </c>
      <c r="AB12" s="60">
        <f t="shared" si="26"/>
        <v>124</v>
      </c>
      <c r="AC12" s="61">
        <f t="shared" si="27"/>
        <v>433</v>
      </c>
    </row>
    <row r="13" spans="1:31" s="62" customFormat="1" ht="11.15" customHeight="1">
      <c r="A13" s="59">
        <v>8</v>
      </c>
      <c r="B13" s="60">
        <f t="shared" si="0"/>
        <v>62</v>
      </c>
      <c r="C13" s="60">
        <f t="shared" si="1"/>
        <v>218</v>
      </c>
      <c r="D13" s="60">
        <f t="shared" si="2"/>
        <v>70</v>
      </c>
      <c r="E13" s="60">
        <f t="shared" si="3"/>
        <v>246</v>
      </c>
      <c r="F13" s="60">
        <f t="shared" si="4"/>
        <v>76</v>
      </c>
      <c r="G13" s="60">
        <f t="shared" si="5"/>
        <v>265</v>
      </c>
      <c r="H13" s="60">
        <f t="shared" si="6"/>
        <v>89</v>
      </c>
      <c r="I13" s="60">
        <f t="shared" si="7"/>
        <v>310</v>
      </c>
      <c r="J13" s="60">
        <f t="shared" si="8"/>
        <v>92</v>
      </c>
      <c r="K13" s="60">
        <f t="shared" si="9"/>
        <v>323</v>
      </c>
      <c r="L13" s="60">
        <f t="shared" si="10"/>
        <v>97</v>
      </c>
      <c r="M13" s="60">
        <f t="shared" si="11"/>
        <v>339</v>
      </c>
      <c r="N13" s="60">
        <f t="shared" si="12"/>
        <v>100</v>
      </c>
      <c r="O13" s="60">
        <f t="shared" si="13"/>
        <v>350</v>
      </c>
      <c r="P13" s="60">
        <f t="shared" si="14"/>
        <v>107</v>
      </c>
      <c r="Q13" s="60">
        <f t="shared" si="15"/>
        <v>373</v>
      </c>
      <c r="R13" s="60">
        <f t="shared" si="16"/>
        <v>112</v>
      </c>
      <c r="S13" s="60">
        <f t="shared" si="17"/>
        <v>392</v>
      </c>
      <c r="T13" s="60">
        <f t="shared" si="18"/>
        <v>118</v>
      </c>
      <c r="U13" s="60">
        <f t="shared" si="19"/>
        <v>412</v>
      </c>
      <c r="V13" s="60">
        <f t="shared" si="20"/>
        <v>123</v>
      </c>
      <c r="W13" s="60">
        <f t="shared" si="21"/>
        <v>431</v>
      </c>
      <c r="X13" s="60">
        <f t="shared" si="22"/>
        <v>129</v>
      </c>
      <c r="Y13" s="60">
        <f t="shared" si="23"/>
        <v>453</v>
      </c>
      <c r="Z13" s="60">
        <f t="shared" si="24"/>
        <v>134</v>
      </c>
      <c r="AA13" s="60">
        <f t="shared" si="25"/>
        <v>470</v>
      </c>
      <c r="AB13" s="60">
        <f t="shared" si="26"/>
        <v>141</v>
      </c>
      <c r="AC13" s="61">
        <f t="shared" si="27"/>
        <v>495</v>
      </c>
    </row>
    <row r="14" spans="1:31" s="62" customFormat="1" ht="11.15" customHeight="1">
      <c r="A14" s="59">
        <v>9</v>
      </c>
      <c r="B14" s="60">
        <f t="shared" si="0"/>
        <v>70</v>
      </c>
      <c r="C14" s="60">
        <f t="shared" si="1"/>
        <v>245</v>
      </c>
      <c r="D14" s="60">
        <f t="shared" si="2"/>
        <v>79</v>
      </c>
      <c r="E14" s="60">
        <f t="shared" si="3"/>
        <v>277</v>
      </c>
      <c r="F14" s="60">
        <f t="shared" si="4"/>
        <v>85</v>
      </c>
      <c r="G14" s="60">
        <f t="shared" si="5"/>
        <v>298</v>
      </c>
      <c r="H14" s="60">
        <f t="shared" si="6"/>
        <v>100</v>
      </c>
      <c r="I14" s="60">
        <f t="shared" si="7"/>
        <v>349</v>
      </c>
      <c r="J14" s="60">
        <f t="shared" si="8"/>
        <v>104</v>
      </c>
      <c r="K14" s="60">
        <f t="shared" si="9"/>
        <v>364</v>
      </c>
      <c r="L14" s="60">
        <f t="shared" si="10"/>
        <v>109</v>
      </c>
      <c r="M14" s="60">
        <f t="shared" si="11"/>
        <v>381</v>
      </c>
      <c r="N14" s="60">
        <f t="shared" si="12"/>
        <v>113</v>
      </c>
      <c r="O14" s="60">
        <f t="shared" si="13"/>
        <v>394</v>
      </c>
      <c r="P14" s="60">
        <f t="shared" si="14"/>
        <v>120</v>
      </c>
      <c r="Q14" s="60">
        <f t="shared" si="15"/>
        <v>420</v>
      </c>
      <c r="R14" s="60">
        <f t="shared" si="16"/>
        <v>126</v>
      </c>
      <c r="S14" s="60">
        <f t="shared" si="17"/>
        <v>441</v>
      </c>
      <c r="T14" s="60">
        <f t="shared" si="18"/>
        <v>132</v>
      </c>
      <c r="U14" s="60">
        <f t="shared" si="19"/>
        <v>463</v>
      </c>
      <c r="V14" s="60">
        <f t="shared" si="20"/>
        <v>139</v>
      </c>
      <c r="W14" s="60">
        <f t="shared" si="21"/>
        <v>485</v>
      </c>
      <c r="X14" s="60">
        <f t="shared" si="22"/>
        <v>146</v>
      </c>
      <c r="Y14" s="60">
        <f t="shared" si="23"/>
        <v>509</v>
      </c>
      <c r="Z14" s="60">
        <f t="shared" si="24"/>
        <v>151</v>
      </c>
      <c r="AA14" s="60">
        <f t="shared" si="25"/>
        <v>529</v>
      </c>
      <c r="AB14" s="60">
        <f t="shared" si="26"/>
        <v>159</v>
      </c>
      <c r="AC14" s="61">
        <f t="shared" si="27"/>
        <v>557</v>
      </c>
    </row>
    <row r="15" spans="1:31" s="62" customFormat="1" ht="11.15" customHeight="1">
      <c r="A15" s="59">
        <v>10</v>
      </c>
      <c r="B15" s="60">
        <f t="shared" si="0"/>
        <v>78</v>
      </c>
      <c r="C15" s="60">
        <f t="shared" si="1"/>
        <v>272</v>
      </c>
      <c r="D15" s="60">
        <f t="shared" si="2"/>
        <v>88</v>
      </c>
      <c r="E15" s="60">
        <f t="shared" si="3"/>
        <v>307</v>
      </c>
      <c r="F15" s="60">
        <f t="shared" si="4"/>
        <v>95</v>
      </c>
      <c r="G15" s="60">
        <f t="shared" si="5"/>
        <v>331</v>
      </c>
      <c r="H15" s="60">
        <f t="shared" si="6"/>
        <v>111</v>
      </c>
      <c r="I15" s="60">
        <f t="shared" si="7"/>
        <v>388</v>
      </c>
      <c r="J15" s="60">
        <f t="shared" si="8"/>
        <v>116</v>
      </c>
      <c r="K15" s="60">
        <f t="shared" si="9"/>
        <v>404</v>
      </c>
      <c r="L15" s="60">
        <f t="shared" si="10"/>
        <v>121</v>
      </c>
      <c r="M15" s="60">
        <f t="shared" si="11"/>
        <v>423</v>
      </c>
      <c r="N15" s="60">
        <f t="shared" si="12"/>
        <v>125</v>
      </c>
      <c r="O15" s="60">
        <f t="shared" si="13"/>
        <v>438</v>
      </c>
      <c r="P15" s="60">
        <f t="shared" si="14"/>
        <v>133</v>
      </c>
      <c r="Q15" s="60">
        <f t="shared" si="15"/>
        <v>467</v>
      </c>
      <c r="R15" s="60">
        <f t="shared" si="16"/>
        <v>140</v>
      </c>
      <c r="S15" s="60">
        <f t="shared" si="17"/>
        <v>490</v>
      </c>
      <c r="T15" s="60">
        <f t="shared" si="18"/>
        <v>147</v>
      </c>
      <c r="U15" s="60">
        <f t="shared" si="19"/>
        <v>515</v>
      </c>
      <c r="V15" s="60">
        <f t="shared" si="20"/>
        <v>154</v>
      </c>
      <c r="W15" s="60">
        <f t="shared" si="21"/>
        <v>539</v>
      </c>
      <c r="X15" s="60">
        <f t="shared" si="22"/>
        <v>162</v>
      </c>
      <c r="Y15" s="60">
        <f t="shared" si="23"/>
        <v>566</v>
      </c>
      <c r="Z15" s="60">
        <f t="shared" si="24"/>
        <v>168</v>
      </c>
      <c r="AA15" s="60">
        <f t="shared" si="25"/>
        <v>588</v>
      </c>
      <c r="AB15" s="60">
        <f t="shared" si="26"/>
        <v>177</v>
      </c>
      <c r="AC15" s="61">
        <f t="shared" si="27"/>
        <v>619</v>
      </c>
    </row>
    <row r="16" spans="1:31" s="62" customFormat="1" ht="11.15" customHeight="1">
      <c r="A16" s="59">
        <v>11</v>
      </c>
      <c r="B16" s="60">
        <f t="shared" si="0"/>
        <v>85</v>
      </c>
      <c r="C16" s="60">
        <f t="shared" si="1"/>
        <v>299</v>
      </c>
      <c r="D16" s="60">
        <f t="shared" si="2"/>
        <v>97</v>
      </c>
      <c r="E16" s="60">
        <f t="shared" si="3"/>
        <v>338</v>
      </c>
      <c r="F16" s="60">
        <f t="shared" si="4"/>
        <v>104</v>
      </c>
      <c r="G16" s="60">
        <f t="shared" si="5"/>
        <v>364</v>
      </c>
      <c r="H16" s="60">
        <f t="shared" si="6"/>
        <v>122</v>
      </c>
      <c r="I16" s="60">
        <f t="shared" si="7"/>
        <v>427</v>
      </c>
      <c r="J16" s="60">
        <f t="shared" si="8"/>
        <v>127</v>
      </c>
      <c r="K16" s="60">
        <f t="shared" si="9"/>
        <v>445</v>
      </c>
      <c r="L16" s="60">
        <f t="shared" si="10"/>
        <v>133</v>
      </c>
      <c r="M16" s="60">
        <f t="shared" si="11"/>
        <v>466</v>
      </c>
      <c r="N16" s="60">
        <f t="shared" si="12"/>
        <v>138</v>
      </c>
      <c r="O16" s="60">
        <f t="shared" si="13"/>
        <v>482</v>
      </c>
      <c r="P16" s="60">
        <f t="shared" si="14"/>
        <v>147</v>
      </c>
      <c r="Q16" s="60">
        <f t="shared" si="15"/>
        <v>513</v>
      </c>
      <c r="R16" s="60">
        <f t="shared" si="16"/>
        <v>154</v>
      </c>
      <c r="S16" s="60">
        <f t="shared" si="17"/>
        <v>539</v>
      </c>
      <c r="T16" s="60">
        <f t="shared" si="18"/>
        <v>162</v>
      </c>
      <c r="U16" s="60">
        <f t="shared" si="19"/>
        <v>566</v>
      </c>
      <c r="V16" s="60">
        <f t="shared" si="20"/>
        <v>169</v>
      </c>
      <c r="W16" s="60">
        <f t="shared" si="21"/>
        <v>593</v>
      </c>
      <c r="X16" s="60">
        <f t="shared" si="22"/>
        <v>178</v>
      </c>
      <c r="Y16" s="60">
        <f t="shared" si="23"/>
        <v>623</v>
      </c>
      <c r="Z16" s="60">
        <f t="shared" si="24"/>
        <v>185</v>
      </c>
      <c r="AA16" s="60">
        <f t="shared" si="25"/>
        <v>647</v>
      </c>
      <c r="AB16" s="60">
        <f t="shared" si="26"/>
        <v>194</v>
      </c>
      <c r="AC16" s="61">
        <f t="shared" si="27"/>
        <v>680</v>
      </c>
    </row>
    <row r="17" spans="1:29" s="62" customFormat="1" ht="11.15" customHeight="1">
      <c r="A17" s="59">
        <v>12</v>
      </c>
      <c r="B17" s="60">
        <f t="shared" si="0"/>
        <v>93</v>
      </c>
      <c r="C17" s="60">
        <f t="shared" si="1"/>
        <v>326</v>
      </c>
      <c r="D17" s="60">
        <f t="shared" si="2"/>
        <v>105</v>
      </c>
      <c r="E17" s="60">
        <f t="shared" si="3"/>
        <v>369</v>
      </c>
      <c r="F17" s="60">
        <f t="shared" si="4"/>
        <v>113</v>
      </c>
      <c r="G17" s="60">
        <f t="shared" si="5"/>
        <v>397</v>
      </c>
      <c r="H17" s="60">
        <f t="shared" si="6"/>
        <v>133</v>
      </c>
      <c r="I17" s="60">
        <f t="shared" si="7"/>
        <v>466</v>
      </c>
      <c r="J17" s="60">
        <f t="shared" si="8"/>
        <v>139</v>
      </c>
      <c r="K17" s="60">
        <f t="shared" si="9"/>
        <v>485</v>
      </c>
      <c r="L17" s="60">
        <f t="shared" si="10"/>
        <v>145</v>
      </c>
      <c r="M17" s="60">
        <f t="shared" si="11"/>
        <v>508</v>
      </c>
      <c r="N17" s="60">
        <f t="shared" si="12"/>
        <v>150</v>
      </c>
      <c r="O17" s="60">
        <f t="shared" si="13"/>
        <v>526</v>
      </c>
      <c r="P17" s="60">
        <f t="shared" si="14"/>
        <v>160</v>
      </c>
      <c r="Q17" s="60">
        <f t="shared" si="15"/>
        <v>560</v>
      </c>
      <c r="R17" s="60">
        <f t="shared" si="16"/>
        <v>168</v>
      </c>
      <c r="S17" s="60">
        <f t="shared" si="17"/>
        <v>588</v>
      </c>
      <c r="T17" s="60">
        <f t="shared" si="18"/>
        <v>176</v>
      </c>
      <c r="U17" s="60">
        <f t="shared" si="19"/>
        <v>618</v>
      </c>
      <c r="V17" s="60">
        <f t="shared" si="20"/>
        <v>185</v>
      </c>
      <c r="W17" s="60">
        <f t="shared" si="21"/>
        <v>647</v>
      </c>
      <c r="X17" s="60">
        <f t="shared" si="22"/>
        <v>194</v>
      </c>
      <c r="Y17" s="60">
        <f t="shared" si="23"/>
        <v>679</v>
      </c>
      <c r="Z17" s="60">
        <f t="shared" si="24"/>
        <v>202</v>
      </c>
      <c r="AA17" s="60">
        <f t="shared" si="25"/>
        <v>706</v>
      </c>
      <c r="AB17" s="60">
        <f t="shared" si="26"/>
        <v>212</v>
      </c>
      <c r="AC17" s="61">
        <f t="shared" si="27"/>
        <v>742</v>
      </c>
    </row>
    <row r="18" spans="1:29" s="62" customFormat="1" ht="11.15" customHeight="1">
      <c r="A18" s="59">
        <v>13</v>
      </c>
      <c r="B18" s="60">
        <f t="shared" si="0"/>
        <v>101</v>
      </c>
      <c r="C18" s="60">
        <f t="shared" si="1"/>
        <v>354</v>
      </c>
      <c r="D18" s="60">
        <f t="shared" si="2"/>
        <v>114</v>
      </c>
      <c r="E18" s="60">
        <f t="shared" si="3"/>
        <v>399</v>
      </c>
      <c r="F18" s="60">
        <f t="shared" si="4"/>
        <v>123</v>
      </c>
      <c r="G18" s="60">
        <f t="shared" si="5"/>
        <v>430</v>
      </c>
      <c r="H18" s="60">
        <f t="shared" si="6"/>
        <v>144</v>
      </c>
      <c r="I18" s="60">
        <f t="shared" si="7"/>
        <v>505</v>
      </c>
      <c r="J18" s="60">
        <f t="shared" si="8"/>
        <v>150</v>
      </c>
      <c r="K18" s="60">
        <f t="shared" si="9"/>
        <v>526</v>
      </c>
      <c r="L18" s="60">
        <f t="shared" si="10"/>
        <v>157</v>
      </c>
      <c r="M18" s="60">
        <f t="shared" si="11"/>
        <v>550</v>
      </c>
      <c r="N18" s="60">
        <f t="shared" si="12"/>
        <v>163</v>
      </c>
      <c r="O18" s="60">
        <f t="shared" si="13"/>
        <v>569</v>
      </c>
      <c r="P18" s="60">
        <f t="shared" si="14"/>
        <v>173</v>
      </c>
      <c r="Q18" s="60">
        <f t="shared" si="15"/>
        <v>607</v>
      </c>
      <c r="R18" s="60">
        <f t="shared" si="16"/>
        <v>182</v>
      </c>
      <c r="S18" s="60">
        <f t="shared" si="17"/>
        <v>637</v>
      </c>
      <c r="T18" s="60">
        <f t="shared" si="18"/>
        <v>191</v>
      </c>
      <c r="U18" s="60">
        <f t="shared" si="19"/>
        <v>669</v>
      </c>
      <c r="V18" s="60">
        <f t="shared" si="20"/>
        <v>200</v>
      </c>
      <c r="W18" s="60">
        <f t="shared" si="21"/>
        <v>701</v>
      </c>
      <c r="X18" s="60">
        <f t="shared" si="22"/>
        <v>210</v>
      </c>
      <c r="Y18" s="60">
        <f t="shared" si="23"/>
        <v>736</v>
      </c>
      <c r="Z18" s="60">
        <f t="shared" si="24"/>
        <v>218</v>
      </c>
      <c r="AA18" s="60">
        <f t="shared" si="25"/>
        <v>764</v>
      </c>
      <c r="AB18" s="60">
        <f t="shared" si="26"/>
        <v>230</v>
      </c>
      <c r="AC18" s="61">
        <f t="shared" si="27"/>
        <v>804</v>
      </c>
    </row>
    <row r="19" spans="1:29" s="62" customFormat="1" ht="11.15" customHeight="1">
      <c r="A19" s="59">
        <v>14</v>
      </c>
      <c r="B19" s="60">
        <f t="shared" si="0"/>
        <v>109</v>
      </c>
      <c r="C19" s="60">
        <f t="shared" si="1"/>
        <v>381</v>
      </c>
      <c r="D19" s="60">
        <f t="shared" si="2"/>
        <v>123</v>
      </c>
      <c r="E19" s="60">
        <f t="shared" si="3"/>
        <v>430</v>
      </c>
      <c r="F19" s="60">
        <f t="shared" si="4"/>
        <v>132</v>
      </c>
      <c r="G19" s="60">
        <f t="shared" si="5"/>
        <v>463</v>
      </c>
      <c r="H19" s="60">
        <f t="shared" si="6"/>
        <v>155</v>
      </c>
      <c r="I19" s="60">
        <f t="shared" si="7"/>
        <v>543</v>
      </c>
      <c r="J19" s="60">
        <f t="shared" si="8"/>
        <v>162</v>
      </c>
      <c r="K19" s="60">
        <f t="shared" si="9"/>
        <v>566</v>
      </c>
      <c r="L19" s="60">
        <f t="shared" si="10"/>
        <v>169</v>
      </c>
      <c r="M19" s="60">
        <f t="shared" si="11"/>
        <v>593</v>
      </c>
      <c r="N19" s="60">
        <f t="shared" si="12"/>
        <v>175</v>
      </c>
      <c r="O19" s="60">
        <f t="shared" si="13"/>
        <v>613</v>
      </c>
      <c r="P19" s="60">
        <f t="shared" si="14"/>
        <v>187</v>
      </c>
      <c r="Q19" s="60">
        <f t="shared" si="15"/>
        <v>653</v>
      </c>
      <c r="R19" s="60">
        <f t="shared" si="16"/>
        <v>196</v>
      </c>
      <c r="S19" s="60">
        <f t="shared" si="17"/>
        <v>686</v>
      </c>
      <c r="T19" s="60">
        <f t="shared" si="18"/>
        <v>206</v>
      </c>
      <c r="U19" s="60">
        <f t="shared" si="19"/>
        <v>721</v>
      </c>
      <c r="V19" s="60">
        <f t="shared" si="20"/>
        <v>216</v>
      </c>
      <c r="W19" s="60">
        <f t="shared" si="21"/>
        <v>755</v>
      </c>
      <c r="X19" s="60">
        <f t="shared" si="22"/>
        <v>226</v>
      </c>
      <c r="Y19" s="60">
        <f t="shared" si="23"/>
        <v>792</v>
      </c>
      <c r="Z19" s="60">
        <f t="shared" si="24"/>
        <v>235</v>
      </c>
      <c r="AA19" s="60">
        <f t="shared" si="25"/>
        <v>823</v>
      </c>
      <c r="AB19" s="60">
        <f t="shared" si="26"/>
        <v>247</v>
      </c>
      <c r="AC19" s="61">
        <f t="shared" si="27"/>
        <v>866</v>
      </c>
    </row>
    <row r="20" spans="1:29" s="62" customFormat="1" ht="11.15" customHeight="1">
      <c r="A20" s="59">
        <v>15</v>
      </c>
      <c r="B20" s="60">
        <f t="shared" si="0"/>
        <v>117</v>
      </c>
      <c r="C20" s="60">
        <f t="shared" si="1"/>
        <v>408</v>
      </c>
      <c r="D20" s="60">
        <f t="shared" si="2"/>
        <v>132</v>
      </c>
      <c r="E20" s="60">
        <f t="shared" si="3"/>
        <v>461</v>
      </c>
      <c r="F20" s="60">
        <f t="shared" si="4"/>
        <v>142</v>
      </c>
      <c r="G20" s="60">
        <f t="shared" si="5"/>
        <v>496</v>
      </c>
      <c r="H20" s="60">
        <f t="shared" si="6"/>
        <v>166</v>
      </c>
      <c r="I20" s="60">
        <f t="shared" si="7"/>
        <v>582</v>
      </c>
      <c r="J20" s="60">
        <f t="shared" si="8"/>
        <v>173</v>
      </c>
      <c r="K20" s="60">
        <f t="shared" si="9"/>
        <v>606</v>
      </c>
      <c r="L20" s="60">
        <f t="shared" si="10"/>
        <v>181</v>
      </c>
      <c r="M20" s="60">
        <f t="shared" si="11"/>
        <v>635</v>
      </c>
      <c r="N20" s="60">
        <f t="shared" si="12"/>
        <v>188</v>
      </c>
      <c r="O20" s="60">
        <f t="shared" si="13"/>
        <v>657</v>
      </c>
      <c r="P20" s="60">
        <f t="shared" si="14"/>
        <v>200</v>
      </c>
      <c r="Q20" s="60">
        <f t="shared" si="15"/>
        <v>700</v>
      </c>
      <c r="R20" s="60">
        <f t="shared" si="16"/>
        <v>210</v>
      </c>
      <c r="S20" s="60">
        <f t="shared" si="17"/>
        <v>735</v>
      </c>
      <c r="T20" s="60">
        <f t="shared" si="18"/>
        <v>221</v>
      </c>
      <c r="U20" s="60">
        <f t="shared" si="19"/>
        <v>772</v>
      </c>
      <c r="V20" s="60">
        <f t="shared" si="20"/>
        <v>231</v>
      </c>
      <c r="W20" s="60">
        <f t="shared" si="21"/>
        <v>809</v>
      </c>
      <c r="X20" s="60">
        <f t="shared" si="22"/>
        <v>243</v>
      </c>
      <c r="Y20" s="60">
        <f t="shared" si="23"/>
        <v>849</v>
      </c>
      <c r="Z20" s="60">
        <f t="shared" si="24"/>
        <v>252</v>
      </c>
      <c r="AA20" s="60">
        <f t="shared" si="25"/>
        <v>882</v>
      </c>
      <c r="AB20" s="60">
        <f t="shared" si="26"/>
        <v>265</v>
      </c>
      <c r="AC20" s="61">
        <f t="shared" si="27"/>
        <v>928</v>
      </c>
    </row>
    <row r="21" spans="1:29" s="62" customFormat="1" ht="11.15" customHeight="1">
      <c r="A21" s="59">
        <v>16</v>
      </c>
      <c r="B21" s="60">
        <f t="shared" si="0"/>
        <v>124</v>
      </c>
      <c r="C21" s="60">
        <f t="shared" si="1"/>
        <v>435</v>
      </c>
      <c r="D21" s="60">
        <f t="shared" si="2"/>
        <v>140</v>
      </c>
      <c r="E21" s="60">
        <f t="shared" si="3"/>
        <v>492</v>
      </c>
      <c r="F21" s="60">
        <f t="shared" si="4"/>
        <v>151</v>
      </c>
      <c r="G21" s="60">
        <f t="shared" si="5"/>
        <v>529</v>
      </c>
      <c r="H21" s="60">
        <f t="shared" si="6"/>
        <v>177</v>
      </c>
      <c r="I21" s="60">
        <f t="shared" si="7"/>
        <v>621</v>
      </c>
      <c r="J21" s="60">
        <f t="shared" si="8"/>
        <v>185</v>
      </c>
      <c r="K21" s="60">
        <f t="shared" si="9"/>
        <v>647</v>
      </c>
      <c r="L21" s="60">
        <f t="shared" si="10"/>
        <v>194</v>
      </c>
      <c r="M21" s="60">
        <f t="shared" si="11"/>
        <v>677</v>
      </c>
      <c r="N21" s="60">
        <f t="shared" si="12"/>
        <v>200</v>
      </c>
      <c r="O21" s="60">
        <f t="shared" si="13"/>
        <v>701</v>
      </c>
      <c r="P21" s="60">
        <f t="shared" si="14"/>
        <v>213</v>
      </c>
      <c r="Q21" s="60">
        <f t="shared" si="15"/>
        <v>747</v>
      </c>
      <c r="R21" s="60">
        <f t="shared" si="16"/>
        <v>224</v>
      </c>
      <c r="S21" s="60">
        <f t="shared" si="17"/>
        <v>784</v>
      </c>
      <c r="T21" s="60">
        <f t="shared" si="18"/>
        <v>235</v>
      </c>
      <c r="U21" s="60">
        <f t="shared" si="19"/>
        <v>824</v>
      </c>
      <c r="V21" s="60">
        <f t="shared" si="20"/>
        <v>246</v>
      </c>
      <c r="W21" s="60">
        <f t="shared" si="21"/>
        <v>862</v>
      </c>
      <c r="X21" s="60">
        <f t="shared" si="22"/>
        <v>259</v>
      </c>
      <c r="Y21" s="60">
        <f t="shared" si="23"/>
        <v>906</v>
      </c>
      <c r="Z21" s="60">
        <f t="shared" si="24"/>
        <v>269</v>
      </c>
      <c r="AA21" s="60">
        <f t="shared" si="25"/>
        <v>941</v>
      </c>
      <c r="AB21" s="60">
        <f t="shared" si="26"/>
        <v>283</v>
      </c>
      <c r="AC21" s="61">
        <f t="shared" si="27"/>
        <v>990</v>
      </c>
    </row>
    <row r="22" spans="1:29" s="62" customFormat="1" ht="11.15" customHeight="1">
      <c r="A22" s="59">
        <v>17</v>
      </c>
      <c r="B22" s="60">
        <f t="shared" si="0"/>
        <v>132</v>
      </c>
      <c r="C22" s="60">
        <f t="shared" si="1"/>
        <v>462</v>
      </c>
      <c r="D22" s="60">
        <f t="shared" si="2"/>
        <v>149</v>
      </c>
      <c r="E22" s="60">
        <f t="shared" si="3"/>
        <v>522</v>
      </c>
      <c r="F22" s="60">
        <f t="shared" si="4"/>
        <v>161</v>
      </c>
      <c r="G22" s="60">
        <f t="shared" si="5"/>
        <v>562</v>
      </c>
      <c r="H22" s="60">
        <f t="shared" si="6"/>
        <v>188</v>
      </c>
      <c r="I22" s="60">
        <f t="shared" si="7"/>
        <v>660</v>
      </c>
      <c r="J22" s="60">
        <f t="shared" si="8"/>
        <v>196</v>
      </c>
      <c r="K22" s="60">
        <f t="shared" si="9"/>
        <v>687</v>
      </c>
      <c r="L22" s="60">
        <f t="shared" si="10"/>
        <v>206</v>
      </c>
      <c r="M22" s="60">
        <f t="shared" si="11"/>
        <v>720</v>
      </c>
      <c r="N22" s="60">
        <f t="shared" si="12"/>
        <v>213</v>
      </c>
      <c r="O22" s="60">
        <f t="shared" si="13"/>
        <v>745</v>
      </c>
      <c r="P22" s="60">
        <f t="shared" si="14"/>
        <v>227</v>
      </c>
      <c r="Q22" s="60">
        <f t="shared" si="15"/>
        <v>793</v>
      </c>
      <c r="R22" s="60">
        <f t="shared" si="16"/>
        <v>238</v>
      </c>
      <c r="S22" s="60">
        <f t="shared" si="17"/>
        <v>833</v>
      </c>
      <c r="T22" s="60">
        <f t="shared" si="18"/>
        <v>250</v>
      </c>
      <c r="U22" s="60">
        <f t="shared" si="19"/>
        <v>875</v>
      </c>
      <c r="V22" s="60">
        <f t="shared" si="20"/>
        <v>262</v>
      </c>
      <c r="W22" s="60">
        <f t="shared" si="21"/>
        <v>916</v>
      </c>
      <c r="X22" s="60">
        <f t="shared" si="22"/>
        <v>275</v>
      </c>
      <c r="Y22" s="60">
        <f t="shared" si="23"/>
        <v>962</v>
      </c>
      <c r="Z22" s="60">
        <f t="shared" si="24"/>
        <v>286</v>
      </c>
      <c r="AA22" s="60">
        <f t="shared" si="25"/>
        <v>1000</v>
      </c>
      <c r="AB22" s="60">
        <f t="shared" si="26"/>
        <v>300</v>
      </c>
      <c r="AC22" s="61">
        <f t="shared" si="27"/>
        <v>1052</v>
      </c>
    </row>
    <row r="23" spans="1:29" s="62" customFormat="1" ht="11.15" customHeight="1">
      <c r="A23" s="59">
        <v>18</v>
      </c>
      <c r="B23" s="60">
        <f t="shared" si="0"/>
        <v>140</v>
      </c>
      <c r="C23" s="60">
        <f t="shared" si="1"/>
        <v>490</v>
      </c>
      <c r="D23" s="60">
        <f t="shared" si="2"/>
        <v>158</v>
      </c>
      <c r="E23" s="60">
        <f t="shared" si="3"/>
        <v>553</v>
      </c>
      <c r="F23" s="60">
        <f t="shared" si="4"/>
        <v>170</v>
      </c>
      <c r="G23" s="60">
        <f t="shared" si="5"/>
        <v>595</v>
      </c>
      <c r="H23" s="60">
        <f t="shared" si="6"/>
        <v>200</v>
      </c>
      <c r="I23" s="60">
        <f t="shared" si="7"/>
        <v>699</v>
      </c>
      <c r="J23" s="60">
        <f t="shared" si="8"/>
        <v>208</v>
      </c>
      <c r="K23" s="60">
        <f t="shared" si="9"/>
        <v>728</v>
      </c>
      <c r="L23" s="60">
        <f t="shared" si="10"/>
        <v>218</v>
      </c>
      <c r="M23" s="60">
        <f t="shared" si="11"/>
        <v>762</v>
      </c>
      <c r="N23" s="60">
        <f t="shared" si="12"/>
        <v>225</v>
      </c>
      <c r="O23" s="60">
        <f t="shared" si="13"/>
        <v>789</v>
      </c>
      <c r="P23" s="60">
        <f t="shared" si="14"/>
        <v>240</v>
      </c>
      <c r="Q23" s="60">
        <f t="shared" si="15"/>
        <v>840</v>
      </c>
      <c r="R23" s="60">
        <f t="shared" si="16"/>
        <v>252</v>
      </c>
      <c r="S23" s="60">
        <f t="shared" si="17"/>
        <v>882</v>
      </c>
      <c r="T23" s="60">
        <f t="shared" si="18"/>
        <v>265</v>
      </c>
      <c r="U23" s="60">
        <f t="shared" si="19"/>
        <v>926</v>
      </c>
      <c r="V23" s="60">
        <f t="shared" si="20"/>
        <v>277</v>
      </c>
      <c r="W23" s="60">
        <f t="shared" si="21"/>
        <v>970</v>
      </c>
      <c r="X23" s="60">
        <f t="shared" si="22"/>
        <v>291</v>
      </c>
      <c r="Y23" s="60">
        <f t="shared" si="23"/>
        <v>1019</v>
      </c>
      <c r="Z23" s="60">
        <f t="shared" si="24"/>
        <v>302</v>
      </c>
      <c r="AA23" s="60">
        <f t="shared" si="25"/>
        <v>1058</v>
      </c>
      <c r="AB23" s="60">
        <f t="shared" si="26"/>
        <v>318</v>
      </c>
      <c r="AC23" s="61">
        <f t="shared" si="27"/>
        <v>1114</v>
      </c>
    </row>
    <row r="24" spans="1:29" s="62" customFormat="1" ht="11.15" customHeight="1">
      <c r="A24" s="59">
        <v>19</v>
      </c>
      <c r="B24" s="60">
        <f t="shared" si="0"/>
        <v>148</v>
      </c>
      <c r="C24" s="60">
        <f t="shared" si="1"/>
        <v>517</v>
      </c>
      <c r="D24" s="60">
        <f t="shared" si="2"/>
        <v>167</v>
      </c>
      <c r="E24" s="60">
        <f t="shared" si="3"/>
        <v>584</v>
      </c>
      <c r="F24" s="60">
        <f t="shared" si="4"/>
        <v>180</v>
      </c>
      <c r="G24" s="60">
        <f t="shared" si="5"/>
        <v>628</v>
      </c>
      <c r="H24" s="60">
        <f t="shared" si="6"/>
        <v>211</v>
      </c>
      <c r="I24" s="60">
        <f t="shared" si="7"/>
        <v>737</v>
      </c>
      <c r="J24" s="60">
        <f t="shared" si="8"/>
        <v>219</v>
      </c>
      <c r="K24" s="60">
        <f t="shared" si="9"/>
        <v>768</v>
      </c>
      <c r="L24" s="60">
        <f t="shared" si="10"/>
        <v>230</v>
      </c>
      <c r="M24" s="60">
        <f t="shared" si="11"/>
        <v>804</v>
      </c>
      <c r="N24" s="60">
        <f t="shared" si="12"/>
        <v>238</v>
      </c>
      <c r="O24" s="60">
        <f t="shared" si="13"/>
        <v>832</v>
      </c>
      <c r="P24" s="60">
        <f t="shared" si="14"/>
        <v>253</v>
      </c>
      <c r="Q24" s="60">
        <f t="shared" si="15"/>
        <v>887</v>
      </c>
      <c r="R24" s="60">
        <f t="shared" si="16"/>
        <v>266</v>
      </c>
      <c r="S24" s="60">
        <f t="shared" si="17"/>
        <v>931</v>
      </c>
      <c r="T24" s="60">
        <f t="shared" si="18"/>
        <v>279</v>
      </c>
      <c r="U24" s="60">
        <f t="shared" si="19"/>
        <v>978</v>
      </c>
      <c r="V24" s="60">
        <f t="shared" si="20"/>
        <v>293</v>
      </c>
      <c r="W24" s="60">
        <f t="shared" si="21"/>
        <v>1024</v>
      </c>
      <c r="X24" s="60">
        <f t="shared" si="22"/>
        <v>307</v>
      </c>
      <c r="Y24" s="60">
        <f t="shared" si="23"/>
        <v>1075</v>
      </c>
      <c r="Z24" s="60">
        <f t="shared" si="24"/>
        <v>319</v>
      </c>
      <c r="AA24" s="60">
        <f t="shared" si="25"/>
        <v>1117</v>
      </c>
      <c r="AB24" s="60">
        <f t="shared" si="26"/>
        <v>336</v>
      </c>
      <c r="AC24" s="61">
        <f t="shared" si="27"/>
        <v>1175</v>
      </c>
    </row>
    <row r="25" spans="1:29" s="62" customFormat="1" ht="11.15" customHeight="1">
      <c r="A25" s="59">
        <v>20</v>
      </c>
      <c r="B25" s="60">
        <f t="shared" si="0"/>
        <v>155</v>
      </c>
      <c r="C25" s="60">
        <f t="shared" si="1"/>
        <v>544</v>
      </c>
      <c r="D25" s="60">
        <f t="shared" si="2"/>
        <v>176</v>
      </c>
      <c r="E25" s="60">
        <f t="shared" si="3"/>
        <v>614</v>
      </c>
      <c r="F25" s="60">
        <f t="shared" si="4"/>
        <v>189</v>
      </c>
      <c r="G25" s="60">
        <f t="shared" si="5"/>
        <v>662</v>
      </c>
      <c r="H25" s="60">
        <f t="shared" si="6"/>
        <v>222</v>
      </c>
      <c r="I25" s="60">
        <f t="shared" si="7"/>
        <v>776</v>
      </c>
      <c r="J25" s="60">
        <f t="shared" si="8"/>
        <v>231</v>
      </c>
      <c r="K25" s="60">
        <f t="shared" si="9"/>
        <v>809</v>
      </c>
      <c r="L25" s="60">
        <f t="shared" si="10"/>
        <v>242</v>
      </c>
      <c r="M25" s="60">
        <f t="shared" si="11"/>
        <v>847</v>
      </c>
      <c r="N25" s="60">
        <f t="shared" si="12"/>
        <v>250</v>
      </c>
      <c r="O25" s="60">
        <f t="shared" si="13"/>
        <v>876</v>
      </c>
      <c r="P25" s="60">
        <f t="shared" si="14"/>
        <v>267</v>
      </c>
      <c r="Q25" s="60">
        <f t="shared" si="15"/>
        <v>933</v>
      </c>
      <c r="R25" s="60">
        <f t="shared" si="16"/>
        <v>280</v>
      </c>
      <c r="S25" s="60">
        <f t="shared" si="17"/>
        <v>980</v>
      </c>
      <c r="T25" s="60">
        <f t="shared" si="18"/>
        <v>294</v>
      </c>
      <c r="U25" s="60">
        <f t="shared" si="19"/>
        <v>1029</v>
      </c>
      <c r="V25" s="60">
        <f t="shared" si="20"/>
        <v>308</v>
      </c>
      <c r="W25" s="60">
        <f t="shared" si="21"/>
        <v>1078</v>
      </c>
      <c r="X25" s="60">
        <f t="shared" si="22"/>
        <v>323</v>
      </c>
      <c r="Y25" s="60">
        <f t="shared" si="23"/>
        <v>1132</v>
      </c>
      <c r="Z25" s="60">
        <f t="shared" si="24"/>
        <v>336</v>
      </c>
      <c r="AA25" s="60">
        <f t="shared" si="25"/>
        <v>1176</v>
      </c>
      <c r="AB25" s="60">
        <f t="shared" si="26"/>
        <v>354</v>
      </c>
      <c r="AC25" s="61">
        <f t="shared" si="27"/>
        <v>1237</v>
      </c>
    </row>
    <row r="26" spans="1:29" s="62" customFormat="1" ht="11.15" customHeight="1">
      <c r="A26" s="59">
        <v>21</v>
      </c>
      <c r="B26" s="60">
        <f t="shared" si="0"/>
        <v>163</v>
      </c>
      <c r="C26" s="60">
        <f t="shared" si="1"/>
        <v>571</v>
      </c>
      <c r="D26" s="60">
        <f t="shared" si="2"/>
        <v>184</v>
      </c>
      <c r="E26" s="60">
        <f t="shared" si="3"/>
        <v>645</v>
      </c>
      <c r="F26" s="60">
        <f t="shared" si="4"/>
        <v>198</v>
      </c>
      <c r="G26" s="60">
        <f t="shared" si="5"/>
        <v>695</v>
      </c>
      <c r="H26" s="60">
        <f t="shared" si="6"/>
        <v>233</v>
      </c>
      <c r="I26" s="60">
        <f t="shared" si="7"/>
        <v>815</v>
      </c>
      <c r="J26" s="60">
        <f t="shared" si="8"/>
        <v>243</v>
      </c>
      <c r="K26" s="60">
        <f t="shared" si="9"/>
        <v>849</v>
      </c>
      <c r="L26" s="60">
        <f t="shared" si="10"/>
        <v>254</v>
      </c>
      <c r="M26" s="60">
        <f t="shared" si="11"/>
        <v>889</v>
      </c>
      <c r="N26" s="60">
        <f t="shared" si="12"/>
        <v>263</v>
      </c>
      <c r="O26" s="60">
        <f t="shared" si="13"/>
        <v>920</v>
      </c>
      <c r="P26" s="60">
        <f t="shared" si="14"/>
        <v>280</v>
      </c>
      <c r="Q26" s="60">
        <f t="shared" si="15"/>
        <v>980</v>
      </c>
      <c r="R26" s="60">
        <f t="shared" si="16"/>
        <v>294</v>
      </c>
      <c r="S26" s="60">
        <f t="shared" si="17"/>
        <v>1029</v>
      </c>
      <c r="T26" s="60">
        <f t="shared" si="18"/>
        <v>309</v>
      </c>
      <c r="U26" s="60">
        <f t="shared" si="19"/>
        <v>1081</v>
      </c>
      <c r="V26" s="60">
        <f t="shared" si="20"/>
        <v>323</v>
      </c>
      <c r="W26" s="60">
        <f t="shared" si="21"/>
        <v>1132</v>
      </c>
      <c r="X26" s="60">
        <f t="shared" si="22"/>
        <v>340</v>
      </c>
      <c r="Y26" s="60">
        <f t="shared" si="23"/>
        <v>1188</v>
      </c>
      <c r="Z26" s="60">
        <f t="shared" si="24"/>
        <v>353</v>
      </c>
      <c r="AA26" s="60">
        <f t="shared" si="25"/>
        <v>1235</v>
      </c>
      <c r="AB26" s="60">
        <f t="shared" si="26"/>
        <v>371</v>
      </c>
      <c r="AC26" s="61">
        <f t="shared" si="27"/>
        <v>1299</v>
      </c>
    </row>
    <row r="27" spans="1:29" s="62" customFormat="1" ht="11.15" customHeight="1">
      <c r="A27" s="59">
        <v>22</v>
      </c>
      <c r="B27" s="60">
        <f t="shared" si="0"/>
        <v>171</v>
      </c>
      <c r="C27" s="60">
        <f t="shared" si="1"/>
        <v>598</v>
      </c>
      <c r="D27" s="60">
        <f t="shared" si="2"/>
        <v>193</v>
      </c>
      <c r="E27" s="60">
        <f t="shared" si="3"/>
        <v>676</v>
      </c>
      <c r="F27" s="60">
        <f t="shared" si="4"/>
        <v>208</v>
      </c>
      <c r="G27" s="60">
        <f t="shared" si="5"/>
        <v>728</v>
      </c>
      <c r="H27" s="60">
        <f t="shared" si="6"/>
        <v>244</v>
      </c>
      <c r="I27" s="60">
        <f t="shared" si="7"/>
        <v>854</v>
      </c>
      <c r="J27" s="60">
        <f t="shared" si="8"/>
        <v>254</v>
      </c>
      <c r="K27" s="60">
        <f t="shared" si="9"/>
        <v>889</v>
      </c>
      <c r="L27" s="60">
        <f t="shared" si="10"/>
        <v>266</v>
      </c>
      <c r="M27" s="60">
        <f t="shared" si="11"/>
        <v>931</v>
      </c>
      <c r="N27" s="60">
        <f t="shared" si="12"/>
        <v>275</v>
      </c>
      <c r="O27" s="60">
        <f t="shared" si="13"/>
        <v>964</v>
      </c>
      <c r="P27" s="60">
        <f t="shared" si="14"/>
        <v>293</v>
      </c>
      <c r="Q27" s="60">
        <f t="shared" si="15"/>
        <v>1027</v>
      </c>
      <c r="R27" s="60">
        <f t="shared" si="16"/>
        <v>308</v>
      </c>
      <c r="S27" s="60">
        <f t="shared" si="17"/>
        <v>1078</v>
      </c>
      <c r="T27" s="60">
        <f t="shared" si="18"/>
        <v>324</v>
      </c>
      <c r="U27" s="60">
        <f t="shared" si="19"/>
        <v>1132</v>
      </c>
      <c r="V27" s="60">
        <f t="shared" si="20"/>
        <v>339</v>
      </c>
      <c r="W27" s="60">
        <f t="shared" si="21"/>
        <v>1186</v>
      </c>
      <c r="X27" s="60">
        <f t="shared" si="22"/>
        <v>356</v>
      </c>
      <c r="Y27" s="60">
        <f t="shared" si="23"/>
        <v>1245</v>
      </c>
      <c r="Z27" s="60">
        <f t="shared" si="24"/>
        <v>370</v>
      </c>
      <c r="AA27" s="60">
        <f t="shared" si="25"/>
        <v>1294</v>
      </c>
      <c r="AB27" s="60">
        <f t="shared" si="26"/>
        <v>389</v>
      </c>
      <c r="AC27" s="61">
        <f t="shared" si="27"/>
        <v>1361</v>
      </c>
    </row>
    <row r="28" spans="1:29" s="62" customFormat="1" ht="11.15" customHeight="1">
      <c r="A28" s="59">
        <v>23</v>
      </c>
      <c r="B28" s="60">
        <f t="shared" si="0"/>
        <v>179</v>
      </c>
      <c r="C28" s="60">
        <f t="shared" si="1"/>
        <v>625</v>
      </c>
      <c r="D28" s="60">
        <f t="shared" si="2"/>
        <v>202</v>
      </c>
      <c r="E28" s="60">
        <f t="shared" si="3"/>
        <v>707</v>
      </c>
      <c r="F28" s="60">
        <f t="shared" si="4"/>
        <v>217</v>
      </c>
      <c r="G28" s="60">
        <f t="shared" si="5"/>
        <v>761</v>
      </c>
      <c r="H28" s="60">
        <f t="shared" si="6"/>
        <v>255</v>
      </c>
      <c r="I28" s="60">
        <f t="shared" si="7"/>
        <v>893</v>
      </c>
      <c r="J28" s="60">
        <f t="shared" si="8"/>
        <v>266</v>
      </c>
      <c r="K28" s="60">
        <f t="shared" si="9"/>
        <v>930</v>
      </c>
      <c r="L28" s="60">
        <f t="shared" si="10"/>
        <v>278</v>
      </c>
      <c r="M28" s="60">
        <f t="shared" si="11"/>
        <v>974</v>
      </c>
      <c r="N28" s="60">
        <f t="shared" si="12"/>
        <v>288</v>
      </c>
      <c r="O28" s="60">
        <f t="shared" si="13"/>
        <v>1008</v>
      </c>
      <c r="P28" s="60">
        <f t="shared" si="14"/>
        <v>307</v>
      </c>
      <c r="Q28" s="60">
        <f t="shared" si="15"/>
        <v>1073</v>
      </c>
      <c r="R28" s="60">
        <f t="shared" si="16"/>
        <v>322</v>
      </c>
      <c r="S28" s="60">
        <f t="shared" si="17"/>
        <v>1127</v>
      </c>
      <c r="T28" s="60">
        <f t="shared" si="18"/>
        <v>338</v>
      </c>
      <c r="U28" s="60">
        <f t="shared" si="19"/>
        <v>1184</v>
      </c>
      <c r="V28" s="60">
        <f t="shared" si="20"/>
        <v>354</v>
      </c>
      <c r="W28" s="60">
        <f t="shared" si="21"/>
        <v>1240</v>
      </c>
      <c r="X28" s="60">
        <f t="shared" si="22"/>
        <v>372</v>
      </c>
      <c r="Y28" s="60">
        <f t="shared" si="23"/>
        <v>1302</v>
      </c>
      <c r="Z28" s="60">
        <f t="shared" si="24"/>
        <v>386</v>
      </c>
      <c r="AA28" s="60">
        <f t="shared" si="25"/>
        <v>1352</v>
      </c>
      <c r="AB28" s="60">
        <f t="shared" si="26"/>
        <v>407</v>
      </c>
      <c r="AC28" s="61">
        <f t="shared" si="27"/>
        <v>1423</v>
      </c>
    </row>
    <row r="29" spans="1:29" s="62" customFormat="1" ht="11.15" customHeight="1">
      <c r="A29" s="59">
        <v>24</v>
      </c>
      <c r="B29" s="60">
        <f t="shared" si="0"/>
        <v>186</v>
      </c>
      <c r="C29" s="60">
        <f t="shared" si="1"/>
        <v>653</v>
      </c>
      <c r="D29" s="60">
        <f t="shared" si="2"/>
        <v>211</v>
      </c>
      <c r="E29" s="60">
        <f t="shared" si="3"/>
        <v>737</v>
      </c>
      <c r="F29" s="60">
        <f t="shared" si="4"/>
        <v>227</v>
      </c>
      <c r="G29" s="60">
        <f t="shared" si="5"/>
        <v>794</v>
      </c>
      <c r="H29" s="60">
        <f t="shared" si="6"/>
        <v>266</v>
      </c>
      <c r="I29" s="60">
        <f t="shared" si="7"/>
        <v>931</v>
      </c>
      <c r="J29" s="60">
        <f t="shared" si="8"/>
        <v>277</v>
      </c>
      <c r="K29" s="60">
        <f t="shared" si="9"/>
        <v>970</v>
      </c>
      <c r="L29" s="60">
        <f t="shared" si="10"/>
        <v>290</v>
      </c>
      <c r="M29" s="60">
        <f t="shared" si="11"/>
        <v>1016</v>
      </c>
      <c r="N29" s="60">
        <f t="shared" si="12"/>
        <v>300</v>
      </c>
      <c r="O29" s="60">
        <f t="shared" si="13"/>
        <v>1051</v>
      </c>
      <c r="P29" s="60">
        <f t="shared" si="14"/>
        <v>320</v>
      </c>
      <c r="Q29" s="60">
        <f t="shared" si="15"/>
        <v>1120</v>
      </c>
      <c r="R29" s="60">
        <f t="shared" si="16"/>
        <v>336</v>
      </c>
      <c r="S29" s="60">
        <f t="shared" si="17"/>
        <v>1176</v>
      </c>
      <c r="T29" s="60">
        <f t="shared" si="18"/>
        <v>353</v>
      </c>
      <c r="U29" s="60">
        <f t="shared" si="19"/>
        <v>1235</v>
      </c>
      <c r="V29" s="60">
        <f t="shared" si="20"/>
        <v>370</v>
      </c>
      <c r="W29" s="60">
        <f t="shared" si="21"/>
        <v>1294</v>
      </c>
      <c r="X29" s="60">
        <f t="shared" si="22"/>
        <v>388</v>
      </c>
      <c r="Y29" s="60">
        <f t="shared" si="23"/>
        <v>1358</v>
      </c>
      <c r="Z29" s="60">
        <f t="shared" si="24"/>
        <v>403</v>
      </c>
      <c r="AA29" s="60">
        <f t="shared" si="25"/>
        <v>1411</v>
      </c>
      <c r="AB29" s="60">
        <f t="shared" si="26"/>
        <v>424</v>
      </c>
      <c r="AC29" s="61">
        <f t="shared" si="27"/>
        <v>1485</v>
      </c>
    </row>
    <row r="30" spans="1:29" s="62" customFormat="1" ht="11.15" customHeight="1">
      <c r="A30" s="59">
        <v>25</v>
      </c>
      <c r="B30" s="60">
        <f t="shared" si="0"/>
        <v>194</v>
      </c>
      <c r="C30" s="60">
        <f t="shared" si="1"/>
        <v>680</v>
      </c>
      <c r="D30" s="60">
        <f t="shared" si="2"/>
        <v>219</v>
      </c>
      <c r="E30" s="60">
        <f t="shared" si="3"/>
        <v>768</v>
      </c>
      <c r="F30" s="60">
        <f t="shared" si="4"/>
        <v>236</v>
      </c>
      <c r="G30" s="60">
        <f t="shared" si="5"/>
        <v>827</v>
      </c>
      <c r="H30" s="60">
        <f t="shared" si="6"/>
        <v>277</v>
      </c>
      <c r="I30" s="60">
        <f t="shared" si="7"/>
        <v>970</v>
      </c>
      <c r="J30" s="60">
        <f t="shared" si="8"/>
        <v>289</v>
      </c>
      <c r="K30" s="60">
        <f t="shared" si="9"/>
        <v>1011</v>
      </c>
      <c r="L30" s="60">
        <f t="shared" si="10"/>
        <v>302</v>
      </c>
      <c r="M30" s="60">
        <f t="shared" si="11"/>
        <v>1058</v>
      </c>
      <c r="N30" s="60">
        <f t="shared" si="12"/>
        <v>313</v>
      </c>
      <c r="O30" s="60">
        <f t="shared" si="13"/>
        <v>1095</v>
      </c>
      <c r="P30" s="60">
        <f t="shared" si="14"/>
        <v>333</v>
      </c>
      <c r="Q30" s="60">
        <f t="shared" si="15"/>
        <v>1167</v>
      </c>
      <c r="R30" s="60">
        <f t="shared" si="16"/>
        <v>350</v>
      </c>
      <c r="S30" s="60">
        <f t="shared" si="17"/>
        <v>1225</v>
      </c>
      <c r="T30" s="60">
        <f t="shared" si="18"/>
        <v>368</v>
      </c>
      <c r="U30" s="60">
        <f t="shared" si="19"/>
        <v>1287</v>
      </c>
      <c r="V30" s="60">
        <f t="shared" si="20"/>
        <v>385</v>
      </c>
      <c r="W30" s="60">
        <f t="shared" si="21"/>
        <v>1348</v>
      </c>
      <c r="X30" s="60">
        <f t="shared" si="22"/>
        <v>404</v>
      </c>
      <c r="Y30" s="60">
        <f t="shared" si="23"/>
        <v>1415</v>
      </c>
      <c r="Z30" s="60">
        <f t="shared" si="24"/>
        <v>420</v>
      </c>
      <c r="AA30" s="60">
        <f t="shared" si="25"/>
        <v>1470</v>
      </c>
      <c r="AB30" s="60">
        <f t="shared" si="26"/>
        <v>442</v>
      </c>
      <c r="AC30" s="61">
        <f t="shared" si="27"/>
        <v>1547</v>
      </c>
    </row>
    <row r="31" spans="1:29" s="62" customFormat="1" ht="11.15" customHeight="1">
      <c r="A31" s="59">
        <v>26</v>
      </c>
      <c r="B31" s="60">
        <f t="shared" si="0"/>
        <v>202</v>
      </c>
      <c r="C31" s="60">
        <f t="shared" si="1"/>
        <v>707</v>
      </c>
      <c r="D31" s="60">
        <f t="shared" si="2"/>
        <v>228</v>
      </c>
      <c r="E31" s="60">
        <f t="shared" si="3"/>
        <v>799</v>
      </c>
      <c r="F31" s="60">
        <f t="shared" si="4"/>
        <v>246</v>
      </c>
      <c r="G31" s="60">
        <f t="shared" si="5"/>
        <v>860</v>
      </c>
      <c r="H31" s="60">
        <f t="shared" si="6"/>
        <v>288</v>
      </c>
      <c r="I31" s="60">
        <f t="shared" si="7"/>
        <v>1009</v>
      </c>
      <c r="J31" s="60">
        <f t="shared" si="8"/>
        <v>300</v>
      </c>
      <c r="K31" s="60">
        <f t="shared" si="9"/>
        <v>1051</v>
      </c>
      <c r="L31" s="60">
        <f t="shared" si="10"/>
        <v>314</v>
      </c>
      <c r="M31" s="60">
        <f t="shared" si="11"/>
        <v>1101</v>
      </c>
      <c r="N31" s="60">
        <f t="shared" si="12"/>
        <v>325</v>
      </c>
      <c r="O31" s="60">
        <f t="shared" si="13"/>
        <v>1139</v>
      </c>
      <c r="P31" s="60">
        <f t="shared" si="14"/>
        <v>347</v>
      </c>
      <c r="Q31" s="60">
        <f t="shared" si="15"/>
        <v>1213</v>
      </c>
      <c r="R31" s="60">
        <f t="shared" si="16"/>
        <v>364</v>
      </c>
      <c r="S31" s="60">
        <f t="shared" si="17"/>
        <v>1275</v>
      </c>
      <c r="T31" s="60">
        <f t="shared" si="18"/>
        <v>382</v>
      </c>
      <c r="U31" s="60">
        <f t="shared" si="19"/>
        <v>1338</v>
      </c>
      <c r="V31" s="60">
        <f t="shared" si="20"/>
        <v>400</v>
      </c>
      <c r="W31" s="60">
        <f t="shared" si="21"/>
        <v>1401</v>
      </c>
      <c r="X31" s="60">
        <f t="shared" si="22"/>
        <v>420</v>
      </c>
      <c r="Y31" s="60">
        <f t="shared" si="23"/>
        <v>1471</v>
      </c>
      <c r="Z31" s="60">
        <f t="shared" si="24"/>
        <v>437</v>
      </c>
      <c r="AA31" s="60">
        <f t="shared" si="25"/>
        <v>1529</v>
      </c>
      <c r="AB31" s="60">
        <f t="shared" si="26"/>
        <v>460</v>
      </c>
      <c r="AC31" s="61">
        <f t="shared" si="27"/>
        <v>1608</v>
      </c>
    </row>
    <row r="32" spans="1:29" s="62" customFormat="1" ht="11.15" customHeight="1">
      <c r="A32" s="59">
        <v>27</v>
      </c>
      <c r="B32" s="60">
        <f t="shared" si="0"/>
        <v>210</v>
      </c>
      <c r="C32" s="60">
        <f t="shared" si="1"/>
        <v>734</v>
      </c>
      <c r="D32" s="60">
        <f t="shared" si="2"/>
        <v>237</v>
      </c>
      <c r="E32" s="60">
        <f t="shared" si="3"/>
        <v>830</v>
      </c>
      <c r="F32" s="60">
        <f t="shared" si="4"/>
        <v>255</v>
      </c>
      <c r="G32" s="60">
        <f t="shared" si="5"/>
        <v>893</v>
      </c>
      <c r="H32" s="60">
        <f t="shared" si="6"/>
        <v>299</v>
      </c>
      <c r="I32" s="60">
        <f t="shared" si="7"/>
        <v>1048</v>
      </c>
      <c r="J32" s="60">
        <f t="shared" si="8"/>
        <v>312</v>
      </c>
      <c r="K32" s="60">
        <f t="shared" si="9"/>
        <v>1091</v>
      </c>
      <c r="L32" s="60">
        <f t="shared" si="10"/>
        <v>327</v>
      </c>
      <c r="M32" s="60">
        <f t="shared" si="11"/>
        <v>1143</v>
      </c>
      <c r="N32" s="60">
        <f t="shared" si="12"/>
        <v>338</v>
      </c>
      <c r="O32" s="60">
        <f t="shared" si="13"/>
        <v>1183</v>
      </c>
      <c r="P32" s="60">
        <f t="shared" si="14"/>
        <v>360</v>
      </c>
      <c r="Q32" s="60">
        <f t="shared" si="15"/>
        <v>1260</v>
      </c>
      <c r="R32" s="60">
        <f t="shared" si="16"/>
        <v>378</v>
      </c>
      <c r="S32" s="60">
        <f t="shared" si="17"/>
        <v>1324</v>
      </c>
      <c r="T32" s="60">
        <f t="shared" si="18"/>
        <v>397</v>
      </c>
      <c r="U32" s="60">
        <f t="shared" si="19"/>
        <v>1390</v>
      </c>
      <c r="V32" s="60">
        <f t="shared" si="20"/>
        <v>416</v>
      </c>
      <c r="W32" s="60">
        <f t="shared" si="21"/>
        <v>1455</v>
      </c>
      <c r="X32" s="60">
        <f t="shared" si="22"/>
        <v>437</v>
      </c>
      <c r="Y32" s="60">
        <f t="shared" si="23"/>
        <v>1528</v>
      </c>
      <c r="Z32" s="60">
        <f t="shared" si="24"/>
        <v>454</v>
      </c>
      <c r="AA32" s="60">
        <f t="shared" si="25"/>
        <v>1588</v>
      </c>
      <c r="AB32" s="60">
        <f t="shared" si="26"/>
        <v>477</v>
      </c>
      <c r="AC32" s="61">
        <f t="shared" si="27"/>
        <v>1670</v>
      </c>
    </row>
    <row r="33" spans="1:29" s="62" customFormat="1" ht="11.15" customHeight="1">
      <c r="A33" s="59">
        <v>28</v>
      </c>
      <c r="B33" s="60">
        <f t="shared" si="0"/>
        <v>218</v>
      </c>
      <c r="C33" s="60">
        <f t="shared" si="1"/>
        <v>761</v>
      </c>
      <c r="D33" s="60">
        <f t="shared" si="2"/>
        <v>246</v>
      </c>
      <c r="E33" s="60">
        <f t="shared" si="3"/>
        <v>860</v>
      </c>
      <c r="F33" s="60">
        <f t="shared" si="4"/>
        <v>265</v>
      </c>
      <c r="G33" s="60">
        <f t="shared" si="5"/>
        <v>926</v>
      </c>
      <c r="H33" s="60">
        <f t="shared" si="6"/>
        <v>310</v>
      </c>
      <c r="I33" s="60">
        <f t="shared" si="7"/>
        <v>1087</v>
      </c>
      <c r="J33" s="60">
        <f t="shared" si="8"/>
        <v>323</v>
      </c>
      <c r="K33" s="60">
        <f t="shared" si="9"/>
        <v>1132</v>
      </c>
      <c r="L33" s="60">
        <f t="shared" si="10"/>
        <v>339</v>
      </c>
      <c r="M33" s="60">
        <f t="shared" si="11"/>
        <v>1185</v>
      </c>
      <c r="N33" s="60">
        <f t="shared" si="12"/>
        <v>350</v>
      </c>
      <c r="O33" s="60">
        <f t="shared" si="13"/>
        <v>1227</v>
      </c>
      <c r="P33" s="60">
        <f t="shared" si="14"/>
        <v>373</v>
      </c>
      <c r="Q33" s="60">
        <f t="shared" si="15"/>
        <v>1307</v>
      </c>
      <c r="R33" s="60">
        <f t="shared" si="16"/>
        <v>392</v>
      </c>
      <c r="S33" s="60">
        <f t="shared" si="17"/>
        <v>1373</v>
      </c>
      <c r="T33" s="60">
        <f t="shared" si="18"/>
        <v>412</v>
      </c>
      <c r="U33" s="60">
        <f t="shared" si="19"/>
        <v>1441</v>
      </c>
      <c r="V33" s="60">
        <f t="shared" si="20"/>
        <v>431</v>
      </c>
      <c r="W33" s="60">
        <f t="shared" si="21"/>
        <v>1509</v>
      </c>
      <c r="X33" s="60">
        <f t="shared" si="22"/>
        <v>453</v>
      </c>
      <c r="Y33" s="60">
        <f t="shared" si="23"/>
        <v>1585</v>
      </c>
      <c r="Z33" s="60">
        <f t="shared" si="24"/>
        <v>470</v>
      </c>
      <c r="AA33" s="60">
        <f t="shared" si="25"/>
        <v>1646</v>
      </c>
      <c r="AB33" s="60">
        <f t="shared" si="26"/>
        <v>495</v>
      </c>
      <c r="AC33" s="61">
        <f t="shared" si="27"/>
        <v>1732</v>
      </c>
    </row>
    <row r="34" spans="1:29" s="62" customFormat="1" ht="11.15" customHeight="1">
      <c r="A34" s="59">
        <v>29</v>
      </c>
      <c r="B34" s="60">
        <f t="shared" si="0"/>
        <v>225</v>
      </c>
      <c r="C34" s="60">
        <f t="shared" si="1"/>
        <v>789</v>
      </c>
      <c r="D34" s="60">
        <f t="shared" si="2"/>
        <v>255</v>
      </c>
      <c r="E34" s="60">
        <f t="shared" si="3"/>
        <v>891</v>
      </c>
      <c r="F34" s="60">
        <f t="shared" si="4"/>
        <v>274</v>
      </c>
      <c r="G34" s="60">
        <f t="shared" si="5"/>
        <v>959</v>
      </c>
      <c r="H34" s="60">
        <f t="shared" si="6"/>
        <v>322</v>
      </c>
      <c r="I34" s="60">
        <f t="shared" si="7"/>
        <v>1125</v>
      </c>
      <c r="J34" s="60">
        <f t="shared" si="8"/>
        <v>335</v>
      </c>
      <c r="K34" s="60">
        <f t="shared" si="9"/>
        <v>1172</v>
      </c>
      <c r="L34" s="60">
        <f t="shared" si="10"/>
        <v>351</v>
      </c>
      <c r="M34" s="60">
        <f t="shared" si="11"/>
        <v>1228</v>
      </c>
      <c r="N34" s="60">
        <f t="shared" si="12"/>
        <v>363</v>
      </c>
      <c r="O34" s="60">
        <f t="shared" si="13"/>
        <v>1270</v>
      </c>
      <c r="P34" s="60">
        <f t="shared" si="14"/>
        <v>387</v>
      </c>
      <c r="Q34" s="60">
        <f t="shared" si="15"/>
        <v>1353</v>
      </c>
      <c r="R34" s="60">
        <f t="shared" si="16"/>
        <v>406</v>
      </c>
      <c r="S34" s="60">
        <f t="shared" si="17"/>
        <v>1422</v>
      </c>
      <c r="T34" s="60">
        <f t="shared" si="18"/>
        <v>426</v>
      </c>
      <c r="U34" s="60">
        <f t="shared" si="19"/>
        <v>1493</v>
      </c>
      <c r="V34" s="60">
        <f t="shared" si="20"/>
        <v>447</v>
      </c>
      <c r="W34" s="60">
        <f t="shared" si="21"/>
        <v>1563</v>
      </c>
      <c r="X34" s="60">
        <f t="shared" si="22"/>
        <v>469</v>
      </c>
      <c r="Y34" s="60">
        <f t="shared" si="23"/>
        <v>1641</v>
      </c>
      <c r="Z34" s="60">
        <f t="shared" si="24"/>
        <v>487</v>
      </c>
      <c r="AA34" s="60">
        <f t="shared" si="25"/>
        <v>1705</v>
      </c>
      <c r="AB34" s="60">
        <f t="shared" si="26"/>
        <v>513</v>
      </c>
      <c r="AC34" s="61">
        <f t="shared" si="27"/>
        <v>1794</v>
      </c>
    </row>
    <row r="35" spans="1:29" s="62" customFormat="1" ht="11.15" customHeight="1" thickBot="1">
      <c r="A35" s="63">
        <v>30</v>
      </c>
      <c r="B35" s="64">
        <f t="shared" si="0"/>
        <v>233</v>
      </c>
      <c r="C35" s="64">
        <f t="shared" si="1"/>
        <v>816</v>
      </c>
      <c r="D35" s="64">
        <f t="shared" si="2"/>
        <v>263</v>
      </c>
      <c r="E35" s="64">
        <f t="shared" si="3"/>
        <v>922</v>
      </c>
      <c r="F35" s="64">
        <f t="shared" si="4"/>
        <v>284</v>
      </c>
      <c r="G35" s="64">
        <f t="shared" si="5"/>
        <v>992</v>
      </c>
      <c r="H35" s="64">
        <f t="shared" si="6"/>
        <v>333</v>
      </c>
      <c r="I35" s="64">
        <f t="shared" si="7"/>
        <v>1164</v>
      </c>
      <c r="J35" s="64">
        <f t="shared" si="8"/>
        <v>347</v>
      </c>
      <c r="K35" s="64">
        <f t="shared" si="9"/>
        <v>1213</v>
      </c>
      <c r="L35" s="64">
        <f t="shared" si="10"/>
        <v>363</v>
      </c>
      <c r="M35" s="64">
        <f t="shared" si="11"/>
        <v>1270</v>
      </c>
      <c r="N35" s="64">
        <f t="shared" si="12"/>
        <v>375</v>
      </c>
      <c r="O35" s="64">
        <f t="shared" si="13"/>
        <v>1314</v>
      </c>
      <c r="P35" s="64">
        <f t="shared" si="14"/>
        <v>400</v>
      </c>
      <c r="Q35" s="64">
        <f t="shared" si="15"/>
        <v>1400</v>
      </c>
      <c r="R35" s="64">
        <f t="shared" si="16"/>
        <v>420</v>
      </c>
      <c r="S35" s="64">
        <f t="shared" si="17"/>
        <v>1471</v>
      </c>
      <c r="T35" s="64">
        <f t="shared" si="18"/>
        <v>441</v>
      </c>
      <c r="U35" s="64">
        <f t="shared" si="19"/>
        <v>1544</v>
      </c>
      <c r="V35" s="64">
        <f t="shared" si="20"/>
        <v>462</v>
      </c>
      <c r="W35" s="64">
        <f t="shared" si="21"/>
        <v>1617</v>
      </c>
      <c r="X35" s="64">
        <f t="shared" si="22"/>
        <v>485</v>
      </c>
      <c r="Y35" s="64">
        <f t="shared" si="23"/>
        <v>1698</v>
      </c>
      <c r="Z35" s="64">
        <f t="shared" si="24"/>
        <v>504</v>
      </c>
      <c r="AA35" s="64">
        <f t="shared" si="25"/>
        <v>1764</v>
      </c>
      <c r="AB35" s="64">
        <f t="shared" si="26"/>
        <v>530</v>
      </c>
      <c r="AC35" s="65">
        <f t="shared" si="27"/>
        <v>1856</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141</v>
      </c>
      <c r="C37" s="596"/>
      <c r="D37" s="587" t="s">
        <v>23</v>
      </c>
      <c r="E37" s="588"/>
      <c r="F37" s="587" t="s">
        <v>24</v>
      </c>
      <c r="G37" s="588"/>
      <c r="H37" s="587" t="s">
        <v>25</v>
      </c>
      <c r="I37" s="588"/>
      <c r="J37" s="587" t="s">
        <v>26</v>
      </c>
      <c r="K37" s="588"/>
      <c r="L37" s="587" t="s">
        <v>134</v>
      </c>
      <c r="M37" s="588"/>
      <c r="N37" s="587" t="s">
        <v>135</v>
      </c>
      <c r="O37" s="588"/>
      <c r="P37" s="587" t="s">
        <v>31</v>
      </c>
      <c r="Q37" s="588"/>
      <c r="R37" s="587" t="s">
        <v>32</v>
      </c>
      <c r="S37" s="588"/>
      <c r="T37" s="587" t="s">
        <v>33</v>
      </c>
      <c r="U37" s="588"/>
      <c r="V37" s="587" t="s">
        <v>34</v>
      </c>
      <c r="W37" s="588"/>
      <c r="X37" s="587" t="s">
        <v>35</v>
      </c>
      <c r="Y37" s="588"/>
      <c r="Z37" s="587" t="s">
        <v>36</v>
      </c>
      <c r="AA37" s="588"/>
      <c r="AB37" s="589"/>
      <c r="AC37" s="590"/>
    </row>
    <row r="38" spans="1:29" ht="12" customHeight="1">
      <c r="A38" s="594"/>
      <c r="B38" s="583">
        <v>26400</v>
      </c>
      <c r="C38" s="583"/>
      <c r="D38" s="583">
        <v>27600</v>
      </c>
      <c r="E38" s="583"/>
      <c r="F38" s="584">
        <v>28800</v>
      </c>
      <c r="G38" s="586"/>
      <c r="H38" s="583">
        <v>30300</v>
      </c>
      <c r="I38" s="583"/>
      <c r="J38" s="583">
        <v>31800</v>
      </c>
      <c r="K38" s="583"/>
      <c r="L38" s="583">
        <v>33300</v>
      </c>
      <c r="M38" s="583"/>
      <c r="N38" s="583">
        <v>34800</v>
      </c>
      <c r="O38" s="583"/>
      <c r="P38" s="583">
        <v>36300</v>
      </c>
      <c r="Q38" s="583"/>
      <c r="R38" s="583">
        <v>38200</v>
      </c>
      <c r="S38" s="583"/>
      <c r="T38" s="583">
        <v>40100</v>
      </c>
      <c r="U38" s="583"/>
      <c r="V38" s="584">
        <v>42000</v>
      </c>
      <c r="W38" s="586"/>
      <c r="X38" s="584">
        <v>43900</v>
      </c>
      <c r="Y38" s="586"/>
      <c r="Z38" s="583">
        <v>45800</v>
      </c>
      <c r="AA38" s="584"/>
      <c r="AB38" s="583"/>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18</v>
      </c>
      <c r="C40" s="60">
        <f t="shared" ref="C40:C69" si="29">ROUND($B$38*$A40/30*$AE$4*70/100,0)</f>
        <v>65</v>
      </c>
      <c r="D40" s="60">
        <f t="shared" ref="D40:D69" si="30">ROUND($D$38*$A40/30*$AE$4*20/100,0)</f>
        <v>19</v>
      </c>
      <c r="E40" s="60">
        <f t="shared" ref="E40:E69" si="31">ROUND($D$38*$A40/30*$AE$4*70/100,0)</f>
        <v>68</v>
      </c>
      <c r="F40" s="60">
        <f t="shared" ref="F40:F69" si="32">ROUND($F$38*$A40/30*$AE$4*20/100,0)</f>
        <v>20</v>
      </c>
      <c r="G40" s="60">
        <f t="shared" ref="G40:G69" si="33">ROUND($F$38*$A40/30*$AE$4*70/100,0)</f>
        <v>71</v>
      </c>
      <c r="H40" s="60">
        <f t="shared" ref="H40:H69" si="34">ROUND($H$38*$A40/30*$AE$4*20/100,0)</f>
        <v>21</v>
      </c>
      <c r="I40" s="60">
        <f t="shared" ref="I40:I69" si="35">ROUND($H$38*$A40/30*$AE$4*70/100,0)</f>
        <v>74</v>
      </c>
      <c r="J40" s="60">
        <f t="shared" ref="J40:J69" si="36">ROUND($J$38*$A40/30*$AE$4*20/100,0)</f>
        <v>22</v>
      </c>
      <c r="K40" s="60">
        <f t="shared" ref="K40:K69" si="37">ROUND($J$38*$A40/30*$AE$4*70/100,0)</f>
        <v>78</v>
      </c>
      <c r="L40" s="60">
        <f t="shared" ref="L40:L69" si="38">ROUND($L$38*$A40/30*$AE$4*20/100,0)</f>
        <v>23</v>
      </c>
      <c r="M40" s="60">
        <f t="shared" ref="M40:M69" si="39">ROUND($L$38*$A40/30*$AE$4*70/100,0)</f>
        <v>82</v>
      </c>
      <c r="N40" s="60">
        <f t="shared" ref="N40:N69" si="40">ROUND($N$38*$A40/30*$AE$4*20/100,0)</f>
        <v>24</v>
      </c>
      <c r="O40" s="60">
        <f t="shared" ref="O40:O69" si="41">ROUND($N$38*$A40/30*$AE$4*70/100,0)</f>
        <v>85</v>
      </c>
      <c r="P40" s="60">
        <f t="shared" ref="P40:P69" si="42">ROUND($P$38*$A40/30*$AE$4*20/100,0)</f>
        <v>25</v>
      </c>
      <c r="Q40" s="60">
        <f t="shared" ref="Q40:Q69" si="43">ROUND($P$38*$A40/30*$AE$4*70/100,0)</f>
        <v>89</v>
      </c>
      <c r="R40" s="60">
        <f t="shared" ref="R40:R69" si="44">ROUND($R$38*$A40/30*$AE$4*20/100,0)</f>
        <v>27</v>
      </c>
      <c r="S40" s="60">
        <f t="shared" ref="S40:S69" si="45">ROUND($R$38*$A40/30*$AE$4*70/100,0)</f>
        <v>94</v>
      </c>
      <c r="T40" s="60">
        <f t="shared" ref="T40:T69" si="46">ROUND($T$38*$A40/30*$AE$4*20/100,0)</f>
        <v>28</v>
      </c>
      <c r="U40" s="60">
        <f t="shared" ref="U40:U69" si="47">ROUND($T$38*$A40/30*$AE$4*70/100,0)</f>
        <v>98</v>
      </c>
      <c r="V40" s="60">
        <f t="shared" ref="V40:V69" si="48">ROUND($V$38*$A40/30*$AE$4*20/100,0)</f>
        <v>29</v>
      </c>
      <c r="W40" s="60">
        <f t="shared" ref="W40:W69" si="49">ROUND($V$38*$A40/30*$AE$4*70/100,0)</f>
        <v>103</v>
      </c>
      <c r="X40" s="60">
        <f t="shared" ref="X40:X69" si="50">ROUND($X$38*$A40/30*$AE$4*20/100,0)</f>
        <v>31</v>
      </c>
      <c r="Y40" s="60">
        <f t="shared" ref="Y40:Y69" si="51">ROUND($X$38*$A40/30*$AE$4*70/100,0)</f>
        <v>108</v>
      </c>
      <c r="Z40" s="70">
        <f>ROUND($Z$38*$A40/30*$AE$4*20/100,0)</f>
        <v>32</v>
      </c>
      <c r="AA40" s="71">
        <f>ROUND($Z$38*$A40/30*$AE$4*70/100,0)</f>
        <v>112</v>
      </c>
      <c r="AB40" s="70"/>
      <c r="AC40" s="61"/>
    </row>
    <row r="41" spans="1:29" s="62" customFormat="1" ht="11.15" customHeight="1">
      <c r="A41" s="59">
        <v>2</v>
      </c>
      <c r="B41" s="60">
        <f t="shared" si="28"/>
        <v>37</v>
      </c>
      <c r="C41" s="60">
        <f t="shared" si="29"/>
        <v>129</v>
      </c>
      <c r="D41" s="60">
        <f t="shared" si="30"/>
        <v>39</v>
      </c>
      <c r="E41" s="60">
        <f t="shared" si="31"/>
        <v>135</v>
      </c>
      <c r="F41" s="60">
        <f t="shared" si="32"/>
        <v>40</v>
      </c>
      <c r="G41" s="60">
        <f t="shared" si="33"/>
        <v>141</v>
      </c>
      <c r="H41" s="60">
        <f t="shared" si="34"/>
        <v>42</v>
      </c>
      <c r="I41" s="60">
        <f t="shared" si="35"/>
        <v>148</v>
      </c>
      <c r="J41" s="60">
        <f t="shared" si="36"/>
        <v>45</v>
      </c>
      <c r="K41" s="60">
        <f t="shared" si="37"/>
        <v>156</v>
      </c>
      <c r="L41" s="60">
        <f t="shared" si="38"/>
        <v>47</v>
      </c>
      <c r="M41" s="60">
        <f t="shared" si="39"/>
        <v>163</v>
      </c>
      <c r="N41" s="60">
        <f t="shared" si="40"/>
        <v>49</v>
      </c>
      <c r="O41" s="60">
        <f t="shared" si="41"/>
        <v>171</v>
      </c>
      <c r="P41" s="60">
        <f t="shared" si="42"/>
        <v>51</v>
      </c>
      <c r="Q41" s="60">
        <f t="shared" si="43"/>
        <v>178</v>
      </c>
      <c r="R41" s="60">
        <f t="shared" si="44"/>
        <v>53</v>
      </c>
      <c r="S41" s="60">
        <f t="shared" si="45"/>
        <v>187</v>
      </c>
      <c r="T41" s="60">
        <f t="shared" si="46"/>
        <v>56</v>
      </c>
      <c r="U41" s="60">
        <f t="shared" si="47"/>
        <v>196</v>
      </c>
      <c r="V41" s="60">
        <f t="shared" si="48"/>
        <v>59</v>
      </c>
      <c r="W41" s="60">
        <f t="shared" si="49"/>
        <v>206</v>
      </c>
      <c r="X41" s="60">
        <f t="shared" si="50"/>
        <v>61</v>
      </c>
      <c r="Y41" s="60">
        <f t="shared" si="51"/>
        <v>215</v>
      </c>
      <c r="Z41" s="70">
        <f t="shared" ref="Z41:Z69" si="52">ROUND($Z$38*$A41/30*$AE$4*20/100,0)</f>
        <v>64</v>
      </c>
      <c r="AA41" s="71">
        <f t="shared" ref="AA41:AA69" si="53">ROUND($Z$38*$A41/30*$AE$4*70/100,0)</f>
        <v>224</v>
      </c>
      <c r="AB41" s="70"/>
      <c r="AC41" s="61"/>
    </row>
    <row r="42" spans="1:29" s="62" customFormat="1" ht="11.15" customHeight="1">
      <c r="A42" s="59">
        <v>3</v>
      </c>
      <c r="B42" s="60">
        <f t="shared" si="28"/>
        <v>55</v>
      </c>
      <c r="C42" s="60">
        <f t="shared" si="29"/>
        <v>194</v>
      </c>
      <c r="D42" s="60">
        <f t="shared" si="30"/>
        <v>58</v>
      </c>
      <c r="E42" s="60">
        <f t="shared" si="31"/>
        <v>203</v>
      </c>
      <c r="F42" s="60">
        <f t="shared" si="32"/>
        <v>60</v>
      </c>
      <c r="G42" s="60">
        <f t="shared" si="33"/>
        <v>212</v>
      </c>
      <c r="H42" s="60">
        <f t="shared" si="34"/>
        <v>64</v>
      </c>
      <c r="I42" s="60">
        <f t="shared" si="35"/>
        <v>223</v>
      </c>
      <c r="J42" s="60">
        <f t="shared" si="36"/>
        <v>67</v>
      </c>
      <c r="K42" s="60">
        <f t="shared" si="37"/>
        <v>234</v>
      </c>
      <c r="L42" s="60">
        <f t="shared" si="38"/>
        <v>70</v>
      </c>
      <c r="M42" s="60">
        <f t="shared" si="39"/>
        <v>245</v>
      </c>
      <c r="N42" s="60">
        <f t="shared" si="40"/>
        <v>73</v>
      </c>
      <c r="O42" s="60">
        <f t="shared" si="41"/>
        <v>256</v>
      </c>
      <c r="P42" s="60">
        <f t="shared" si="42"/>
        <v>76</v>
      </c>
      <c r="Q42" s="60">
        <f t="shared" si="43"/>
        <v>267</v>
      </c>
      <c r="R42" s="60">
        <f t="shared" si="44"/>
        <v>80</v>
      </c>
      <c r="S42" s="60">
        <f t="shared" si="45"/>
        <v>281</v>
      </c>
      <c r="T42" s="60">
        <f t="shared" si="46"/>
        <v>84</v>
      </c>
      <c r="U42" s="60">
        <f t="shared" si="47"/>
        <v>295</v>
      </c>
      <c r="V42" s="60">
        <f t="shared" si="48"/>
        <v>88</v>
      </c>
      <c r="W42" s="60">
        <f t="shared" si="49"/>
        <v>309</v>
      </c>
      <c r="X42" s="60">
        <f t="shared" si="50"/>
        <v>92</v>
      </c>
      <c r="Y42" s="60">
        <f t="shared" si="51"/>
        <v>323</v>
      </c>
      <c r="Z42" s="70">
        <f t="shared" si="52"/>
        <v>96</v>
      </c>
      <c r="AA42" s="71">
        <f t="shared" si="53"/>
        <v>337</v>
      </c>
      <c r="AB42" s="70"/>
      <c r="AC42" s="61"/>
    </row>
    <row r="43" spans="1:29" s="62" customFormat="1" ht="11.15" customHeight="1">
      <c r="A43" s="59">
        <v>4</v>
      </c>
      <c r="B43" s="60">
        <f t="shared" si="28"/>
        <v>74</v>
      </c>
      <c r="C43" s="60">
        <f t="shared" si="29"/>
        <v>259</v>
      </c>
      <c r="D43" s="60">
        <f t="shared" si="30"/>
        <v>77</v>
      </c>
      <c r="E43" s="60">
        <f t="shared" si="31"/>
        <v>270</v>
      </c>
      <c r="F43" s="60">
        <f t="shared" si="32"/>
        <v>81</v>
      </c>
      <c r="G43" s="60">
        <f t="shared" si="33"/>
        <v>282</v>
      </c>
      <c r="H43" s="60">
        <f t="shared" si="34"/>
        <v>85</v>
      </c>
      <c r="I43" s="60">
        <f t="shared" si="35"/>
        <v>297</v>
      </c>
      <c r="J43" s="60">
        <f t="shared" si="36"/>
        <v>89</v>
      </c>
      <c r="K43" s="60">
        <f t="shared" si="37"/>
        <v>312</v>
      </c>
      <c r="L43" s="60">
        <f t="shared" si="38"/>
        <v>93</v>
      </c>
      <c r="M43" s="60">
        <f t="shared" si="39"/>
        <v>326</v>
      </c>
      <c r="N43" s="60">
        <f t="shared" si="40"/>
        <v>97</v>
      </c>
      <c r="O43" s="60">
        <f t="shared" si="41"/>
        <v>341</v>
      </c>
      <c r="P43" s="60">
        <f t="shared" si="42"/>
        <v>102</v>
      </c>
      <c r="Q43" s="60">
        <f t="shared" si="43"/>
        <v>356</v>
      </c>
      <c r="R43" s="60">
        <f t="shared" si="44"/>
        <v>107</v>
      </c>
      <c r="S43" s="60">
        <f t="shared" si="45"/>
        <v>374</v>
      </c>
      <c r="T43" s="60">
        <f t="shared" si="46"/>
        <v>112</v>
      </c>
      <c r="U43" s="60">
        <f t="shared" si="47"/>
        <v>393</v>
      </c>
      <c r="V43" s="60">
        <f t="shared" si="48"/>
        <v>118</v>
      </c>
      <c r="W43" s="60">
        <f t="shared" si="49"/>
        <v>412</v>
      </c>
      <c r="X43" s="60">
        <f t="shared" si="50"/>
        <v>123</v>
      </c>
      <c r="Y43" s="60">
        <f t="shared" si="51"/>
        <v>430</v>
      </c>
      <c r="Z43" s="70">
        <f t="shared" si="52"/>
        <v>128</v>
      </c>
      <c r="AA43" s="71">
        <f t="shared" si="53"/>
        <v>449</v>
      </c>
      <c r="AB43" s="70"/>
      <c r="AC43" s="61"/>
    </row>
    <row r="44" spans="1:29" s="62" customFormat="1" ht="11.15" customHeight="1">
      <c r="A44" s="59">
        <v>5</v>
      </c>
      <c r="B44" s="60">
        <f t="shared" si="28"/>
        <v>92</v>
      </c>
      <c r="C44" s="60">
        <f t="shared" si="29"/>
        <v>323</v>
      </c>
      <c r="D44" s="60">
        <f t="shared" si="30"/>
        <v>97</v>
      </c>
      <c r="E44" s="60">
        <f t="shared" si="31"/>
        <v>338</v>
      </c>
      <c r="F44" s="60">
        <f t="shared" si="32"/>
        <v>101</v>
      </c>
      <c r="G44" s="60">
        <f t="shared" si="33"/>
        <v>353</v>
      </c>
      <c r="H44" s="60">
        <f t="shared" si="34"/>
        <v>106</v>
      </c>
      <c r="I44" s="60">
        <f t="shared" si="35"/>
        <v>371</v>
      </c>
      <c r="J44" s="60">
        <f t="shared" si="36"/>
        <v>111</v>
      </c>
      <c r="K44" s="60">
        <f t="shared" si="37"/>
        <v>390</v>
      </c>
      <c r="L44" s="60">
        <f t="shared" si="38"/>
        <v>117</v>
      </c>
      <c r="M44" s="60">
        <f t="shared" si="39"/>
        <v>408</v>
      </c>
      <c r="N44" s="60">
        <f t="shared" si="40"/>
        <v>122</v>
      </c>
      <c r="O44" s="60">
        <f t="shared" si="41"/>
        <v>426</v>
      </c>
      <c r="P44" s="60">
        <f t="shared" si="42"/>
        <v>127</v>
      </c>
      <c r="Q44" s="60">
        <f t="shared" si="43"/>
        <v>445</v>
      </c>
      <c r="R44" s="60">
        <f t="shared" si="44"/>
        <v>134</v>
      </c>
      <c r="S44" s="60">
        <f t="shared" si="45"/>
        <v>468</v>
      </c>
      <c r="T44" s="60">
        <f t="shared" si="46"/>
        <v>140</v>
      </c>
      <c r="U44" s="60">
        <f t="shared" si="47"/>
        <v>491</v>
      </c>
      <c r="V44" s="60">
        <f t="shared" si="48"/>
        <v>147</v>
      </c>
      <c r="W44" s="60">
        <f t="shared" si="49"/>
        <v>515</v>
      </c>
      <c r="X44" s="60">
        <f t="shared" si="50"/>
        <v>154</v>
      </c>
      <c r="Y44" s="60">
        <f t="shared" si="51"/>
        <v>538</v>
      </c>
      <c r="Z44" s="70">
        <f t="shared" si="52"/>
        <v>160</v>
      </c>
      <c r="AA44" s="71">
        <f t="shared" si="53"/>
        <v>561</v>
      </c>
      <c r="AB44" s="70"/>
      <c r="AC44" s="61"/>
    </row>
    <row r="45" spans="1:29" s="62" customFormat="1" ht="11.15" customHeight="1">
      <c r="A45" s="59">
        <v>6</v>
      </c>
      <c r="B45" s="60">
        <f t="shared" si="28"/>
        <v>111</v>
      </c>
      <c r="C45" s="60">
        <f t="shared" si="29"/>
        <v>388</v>
      </c>
      <c r="D45" s="60">
        <f t="shared" si="30"/>
        <v>116</v>
      </c>
      <c r="E45" s="60">
        <f t="shared" si="31"/>
        <v>406</v>
      </c>
      <c r="F45" s="60">
        <f t="shared" si="32"/>
        <v>121</v>
      </c>
      <c r="G45" s="60">
        <f t="shared" si="33"/>
        <v>423</v>
      </c>
      <c r="H45" s="60">
        <f t="shared" si="34"/>
        <v>127</v>
      </c>
      <c r="I45" s="60">
        <f t="shared" si="35"/>
        <v>445</v>
      </c>
      <c r="J45" s="60">
        <f t="shared" si="36"/>
        <v>134</v>
      </c>
      <c r="K45" s="60">
        <f t="shared" si="37"/>
        <v>467</v>
      </c>
      <c r="L45" s="60">
        <f t="shared" si="38"/>
        <v>140</v>
      </c>
      <c r="M45" s="60">
        <f t="shared" si="39"/>
        <v>490</v>
      </c>
      <c r="N45" s="60">
        <f t="shared" si="40"/>
        <v>146</v>
      </c>
      <c r="O45" s="60">
        <f t="shared" si="41"/>
        <v>512</v>
      </c>
      <c r="P45" s="60">
        <f t="shared" si="42"/>
        <v>152</v>
      </c>
      <c r="Q45" s="60">
        <f t="shared" si="43"/>
        <v>534</v>
      </c>
      <c r="R45" s="60">
        <f t="shared" si="44"/>
        <v>160</v>
      </c>
      <c r="S45" s="60">
        <f t="shared" si="45"/>
        <v>562</v>
      </c>
      <c r="T45" s="60">
        <f t="shared" si="46"/>
        <v>168</v>
      </c>
      <c r="U45" s="60">
        <f t="shared" si="47"/>
        <v>589</v>
      </c>
      <c r="V45" s="60">
        <f t="shared" si="48"/>
        <v>176</v>
      </c>
      <c r="W45" s="60">
        <f t="shared" si="49"/>
        <v>617</v>
      </c>
      <c r="X45" s="60">
        <f t="shared" si="50"/>
        <v>184</v>
      </c>
      <c r="Y45" s="60">
        <f t="shared" si="51"/>
        <v>645</v>
      </c>
      <c r="Z45" s="70">
        <f t="shared" si="52"/>
        <v>192</v>
      </c>
      <c r="AA45" s="71">
        <f t="shared" si="53"/>
        <v>673</v>
      </c>
      <c r="AB45" s="70"/>
      <c r="AC45" s="61"/>
    </row>
    <row r="46" spans="1:29" s="62" customFormat="1" ht="11.15" customHeight="1">
      <c r="A46" s="59">
        <v>7</v>
      </c>
      <c r="B46" s="60">
        <f t="shared" si="28"/>
        <v>129</v>
      </c>
      <c r="C46" s="60">
        <f t="shared" si="29"/>
        <v>453</v>
      </c>
      <c r="D46" s="60">
        <f t="shared" si="30"/>
        <v>135</v>
      </c>
      <c r="E46" s="60">
        <f t="shared" si="31"/>
        <v>473</v>
      </c>
      <c r="F46" s="60">
        <f t="shared" si="32"/>
        <v>141</v>
      </c>
      <c r="G46" s="60">
        <f t="shared" si="33"/>
        <v>494</v>
      </c>
      <c r="H46" s="60">
        <f t="shared" si="34"/>
        <v>148</v>
      </c>
      <c r="I46" s="60">
        <f t="shared" si="35"/>
        <v>520</v>
      </c>
      <c r="J46" s="60">
        <f t="shared" si="36"/>
        <v>156</v>
      </c>
      <c r="K46" s="60">
        <f t="shared" si="37"/>
        <v>545</v>
      </c>
      <c r="L46" s="60">
        <f t="shared" si="38"/>
        <v>163</v>
      </c>
      <c r="M46" s="60">
        <f t="shared" si="39"/>
        <v>571</v>
      </c>
      <c r="N46" s="60">
        <f t="shared" si="40"/>
        <v>171</v>
      </c>
      <c r="O46" s="60">
        <f t="shared" si="41"/>
        <v>597</v>
      </c>
      <c r="P46" s="60">
        <f t="shared" si="42"/>
        <v>178</v>
      </c>
      <c r="Q46" s="60">
        <f t="shared" si="43"/>
        <v>623</v>
      </c>
      <c r="R46" s="60">
        <f t="shared" si="44"/>
        <v>187</v>
      </c>
      <c r="S46" s="60">
        <f t="shared" si="45"/>
        <v>655</v>
      </c>
      <c r="T46" s="60">
        <f t="shared" si="46"/>
        <v>196</v>
      </c>
      <c r="U46" s="60">
        <f t="shared" si="47"/>
        <v>688</v>
      </c>
      <c r="V46" s="60">
        <f t="shared" si="48"/>
        <v>206</v>
      </c>
      <c r="W46" s="60">
        <f t="shared" si="49"/>
        <v>720</v>
      </c>
      <c r="X46" s="60">
        <f t="shared" si="50"/>
        <v>215</v>
      </c>
      <c r="Y46" s="60">
        <f t="shared" si="51"/>
        <v>753</v>
      </c>
      <c r="Z46" s="70">
        <f t="shared" si="52"/>
        <v>224</v>
      </c>
      <c r="AA46" s="71">
        <f t="shared" si="53"/>
        <v>785</v>
      </c>
      <c r="AB46" s="70"/>
      <c r="AC46" s="61"/>
    </row>
    <row r="47" spans="1:29" s="62" customFormat="1" ht="11.15" customHeight="1">
      <c r="A47" s="59">
        <v>8</v>
      </c>
      <c r="B47" s="60">
        <f t="shared" si="28"/>
        <v>148</v>
      </c>
      <c r="C47" s="60">
        <f t="shared" si="29"/>
        <v>517</v>
      </c>
      <c r="D47" s="60">
        <f t="shared" si="30"/>
        <v>155</v>
      </c>
      <c r="E47" s="60">
        <f t="shared" si="31"/>
        <v>541</v>
      </c>
      <c r="F47" s="60">
        <f t="shared" si="32"/>
        <v>161</v>
      </c>
      <c r="G47" s="60">
        <f t="shared" si="33"/>
        <v>564</v>
      </c>
      <c r="H47" s="60">
        <f t="shared" si="34"/>
        <v>170</v>
      </c>
      <c r="I47" s="60">
        <f t="shared" si="35"/>
        <v>594</v>
      </c>
      <c r="J47" s="60">
        <f t="shared" si="36"/>
        <v>178</v>
      </c>
      <c r="K47" s="60">
        <f t="shared" si="37"/>
        <v>623</v>
      </c>
      <c r="L47" s="60">
        <f t="shared" si="38"/>
        <v>186</v>
      </c>
      <c r="M47" s="60">
        <f t="shared" si="39"/>
        <v>653</v>
      </c>
      <c r="N47" s="60">
        <f t="shared" si="40"/>
        <v>195</v>
      </c>
      <c r="O47" s="60">
        <f t="shared" si="41"/>
        <v>682</v>
      </c>
      <c r="P47" s="60">
        <f t="shared" si="42"/>
        <v>203</v>
      </c>
      <c r="Q47" s="60">
        <f t="shared" si="43"/>
        <v>711</v>
      </c>
      <c r="R47" s="60">
        <f t="shared" si="44"/>
        <v>214</v>
      </c>
      <c r="S47" s="60">
        <f t="shared" si="45"/>
        <v>749</v>
      </c>
      <c r="T47" s="60">
        <f t="shared" si="46"/>
        <v>225</v>
      </c>
      <c r="U47" s="60">
        <f t="shared" si="47"/>
        <v>786</v>
      </c>
      <c r="V47" s="60">
        <f t="shared" si="48"/>
        <v>235</v>
      </c>
      <c r="W47" s="60">
        <f t="shared" si="49"/>
        <v>823</v>
      </c>
      <c r="X47" s="60">
        <f t="shared" si="50"/>
        <v>246</v>
      </c>
      <c r="Y47" s="60">
        <f t="shared" si="51"/>
        <v>860</v>
      </c>
      <c r="Z47" s="70">
        <f t="shared" si="52"/>
        <v>256</v>
      </c>
      <c r="AA47" s="71">
        <f t="shared" si="53"/>
        <v>898</v>
      </c>
      <c r="AB47" s="70"/>
      <c r="AC47" s="61"/>
    </row>
    <row r="48" spans="1:29" s="62" customFormat="1" ht="11.15" customHeight="1">
      <c r="A48" s="59">
        <v>9</v>
      </c>
      <c r="B48" s="60">
        <f t="shared" si="28"/>
        <v>166</v>
      </c>
      <c r="C48" s="60">
        <f t="shared" si="29"/>
        <v>582</v>
      </c>
      <c r="D48" s="60">
        <f t="shared" si="30"/>
        <v>174</v>
      </c>
      <c r="E48" s="60">
        <f t="shared" si="31"/>
        <v>609</v>
      </c>
      <c r="F48" s="60">
        <f t="shared" si="32"/>
        <v>181</v>
      </c>
      <c r="G48" s="60">
        <f t="shared" si="33"/>
        <v>635</v>
      </c>
      <c r="H48" s="60">
        <f t="shared" si="34"/>
        <v>191</v>
      </c>
      <c r="I48" s="60">
        <f t="shared" si="35"/>
        <v>668</v>
      </c>
      <c r="J48" s="60">
        <f t="shared" si="36"/>
        <v>200</v>
      </c>
      <c r="K48" s="60">
        <f t="shared" si="37"/>
        <v>701</v>
      </c>
      <c r="L48" s="60">
        <f t="shared" si="38"/>
        <v>210</v>
      </c>
      <c r="M48" s="60">
        <f t="shared" si="39"/>
        <v>734</v>
      </c>
      <c r="N48" s="60">
        <f t="shared" si="40"/>
        <v>219</v>
      </c>
      <c r="O48" s="60">
        <f t="shared" si="41"/>
        <v>767</v>
      </c>
      <c r="P48" s="60">
        <f t="shared" si="42"/>
        <v>229</v>
      </c>
      <c r="Q48" s="60">
        <f t="shared" si="43"/>
        <v>800</v>
      </c>
      <c r="R48" s="60">
        <f t="shared" si="44"/>
        <v>241</v>
      </c>
      <c r="S48" s="60">
        <f t="shared" si="45"/>
        <v>842</v>
      </c>
      <c r="T48" s="60">
        <f t="shared" si="46"/>
        <v>253</v>
      </c>
      <c r="U48" s="60">
        <f t="shared" si="47"/>
        <v>884</v>
      </c>
      <c r="V48" s="60">
        <f t="shared" si="48"/>
        <v>265</v>
      </c>
      <c r="W48" s="60">
        <f t="shared" si="49"/>
        <v>926</v>
      </c>
      <c r="X48" s="60">
        <f t="shared" si="50"/>
        <v>277</v>
      </c>
      <c r="Y48" s="60">
        <f t="shared" si="51"/>
        <v>968</v>
      </c>
      <c r="Z48" s="70">
        <f t="shared" si="52"/>
        <v>289</v>
      </c>
      <c r="AA48" s="71">
        <f t="shared" si="53"/>
        <v>1010</v>
      </c>
      <c r="AB48" s="70"/>
      <c r="AC48" s="61"/>
    </row>
    <row r="49" spans="1:29" s="62" customFormat="1" ht="11.15" customHeight="1">
      <c r="A49" s="59">
        <v>10</v>
      </c>
      <c r="B49" s="60">
        <f t="shared" si="28"/>
        <v>185</v>
      </c>
      <c r="C49" s="60">
        <f t="shared" si="29"/>
        <v>647</v>
      </c>
      <c r="D49" s="60">
        <f t="shared" si="30"/>
        <v>193</v>
      </c>
      <c r="E49" s="60">
        <f t="shared" si="31"/>
        <v>676</v>
      </c>
      <c r="F49" s="60">
        <f t="shared" si="32"/>
        <v>202</v>
      </c>
      <c r="G49" s="60">
        <f t="shared" si="33"/>
        <v>706</v>
      </c>
      <c r="H49" s="60">
        <f t="shared" si="34"/>
        <v>212</v>
      </c>
      <c r="I49" s="60">
        <f t="shared" si="35"/>
        <v>742</v>
      </c>
      <c r="J49" s="60">
        <f t="shared" si="36"/>
        <v>223</v>
      </c>
      <c r="K49" s="60">
        <f t="shared" si="37"/>
        <v>779</v>
      </c>
      <c r="L49" s="60">
        <f t="shared" si="38"/>
        <v>233</v>
      </c>
      <c r="M49" s="60">
        <f t="shared" si="39"/>
        <v>816</v>
      </c>
      <c r="N49" s="60">
        <f t="shared" si="40"/>
        <v>244</v>
      </c>
      <c r="O49" s="60">
        <f t="shared" si="41"/>
        <v>853</v>
      </c>
      <c r="P49" s="60">
        <f t="shared" si="42"/>
        <v>254</v>
      </c>
      <c r="Q49" s="60">
        <f t="shared" si="43"/>
        <v>889</v>
      </c>
      <c r="R49" s="60">
        <f t="shared" si="44"/>
        <v>267</v>
      </c>
      <c r="S49" s="60">
        <f t="shared" si="45"/>
        <v>936</v>
      </c>
      <c r="T49" s="60">
        <f t="shared" si="46"/>
        <v>281</v>
      </c>
      <c r="U49" s="60">
        <f t="shared" si="47"/>
        <v>982</v>
      </c>
      <c r="V49" s="60">
        <f t="shared" si="48"/>
        <v>294</v>
      </c>
      <c r="W49" s="60">
        <f t="shared" si="49"/>
        <v>1029</v>
      </c>
      <c r="X49" s="60">
        <f t="shared" si="50"/>
        <v>307</v>
      </c>
      <c r="Y49" s="60">
        <f t="shared" si="51"/>
        <v>1076</v>
      </c>
      <c r="Z49" s="70">
        <f t="shared" si="52"/>
        <v>321</v>
      </c>
      <c r="AA49" s="71">
        <f t="shared" si="53"/>
        <v>1122</v>
      </c>
      <c r="AB49" s="70"/>
      <c r="AC49" s="61"/>
    </row>
    <row r="50" spans="1:29" s="62" customFormat="1" ht="11.15" customHeight="1">
      <c r="A50" s="59">
        <v>11</v>
      </c>
      <c r="B50" s="60">
        <f t="shared" si="28"/>
        <v>203</v>
      </c>
      <c r="C50" s="60">
        <f t="shared" si="29"/>
        <v>711</v>
      </c>
      <c r="D50" s="60">
        <f t="shared" si="30"/>
        <v>213</v>
      </c>
      <c r="E50" s="60">
        <f t="shared" si="31"/>
        <v>744</v>
      </c>
      <c r="F50" s="60">
        <f t="shared" si="32"/>
        <v>222</v>
      </c>
      <c r="G50" s="60">
        <f t="shared" si="33"/>
        <v>776</v>
      </c>
      <c r="H50" s="60">
        <f t="shared" si="34"/>
        <v>233</v>
      </c>
      <c r="I50" s="60">
        <f t="shared" si="35"/>
        <v>817</v>
      </c>
      <c r="J50" s="60">
        <f t="shared" si="36"/>
        <v>245</v>
      </c>
      <c r="K50" s="60">
        <f t="shared" si="37"/>
        <v>857</v>
      </c>
      <c r="L50" s="60">
        <f t="shared" si="38"/>
        <v>256</v>
      </c>
      <c r="M50" s="60">
        <f t="shared" si="39"/>
        <v>897</v>
      </c>
      <c r="N50" s="60">
        <f t="shared" si="40"/>
        <v>268</v>
      </c>
      <c r="O50" s="60">
        <f t="shared" si="41"/>
        <v>938</v>
      </c>
      <c r="P50" s="60">
        <f t="shared" si="42"/>
        <v>280</v>
      </c>
      <c r="Q50" s="60">
        <f t="shared" si="43"/>
        <v>978</v>
      </c>
      <c r="R50" s="60">
        <f t="shared" si="44"/>
        <v>294</v>
      </c>
      <c r="S50" s="60">
        <f t="shared" si="45"/>
        <v>1029</v>
      </c>
      <c r="T50" s="60">
        <f t="shared" si="46"/>
        <v>309</v>
      </c>
      <c r="U50" s="60">
        <f t="shared" si="47"/>
        <v>1081</v>
      </c>
      <c r="V50" s="60">
        <f t="shared" si="48"/>
        <v>323</v>
      </c>
      <c r="W50" s="60">
        <f t="shared" si="49"/>
        <v>1132</v>
      </c>
      <c r="X50" s="60">
        <f t="shared" si="50"/>
        <v>338</v>
      </c>
      <c r="Y50" s="60">
        <f t="shared" si="51"/>
        <v>1183</v>
      </c>
      <c r="Z50" s="70">
        <f t="shared" si="52"/>
        <v>353</v>
      </c>
      <c r="AA50" s="71">
        <f t="shared" si="53"/>
        <v>1234</v>
      </c>
      <c r="AB50" s="70"/>
      <c r="AC50" s="61"/>
    </row>
    <row r="51" spans="1:29" s="62" customFormat="1" ht="11.15" customHeight="1">
      <c r="A51" s="59">
        <v>12</v>
      </c>
      <c r="B51" s="60">
        <f t="shared" si="28"/>
        <v>222</v>
      </c>
      <c r="C51" s="60">
        <f t="shared" si="29"/>
        <v>776</v>
      </c>
      <c r="D51" s="60">
        <f t="shared" si="30"/>
        <v>232</v>
      </c>
      <c r="E51" s="60">
        <f t="shared" si="31"/>
        <v>811</v>
      </c>
      <c r="F51" s="60">
        <f t="shared" si="32"/>
        <v>242</v>
      </c>
      <c r="G51" s="60">
        <f t="shared" si="33"/>
        <v>847</v>
      </c>
      <c r="H51" s="60">
        <f t="shared" si="34"/>
        <v>255</v>
      </c>
      <c r="I51" s="60">
        <f t="shared" si="35"/>
        <v>891</v>
      </c>
      <c r="J51" s="60">
        <f t="shared" si="36"/>
        <v>267</v>
      </c>
      <c r="K51" s="60">
        <f t="shared" si="37"/>
        <v>935</v>
      </c>
      <c r="L51" s="60">
        <f t="shared" si="38"/>
        <v>280</v>
      </c>
      <c r="M51" s="60">
        <f t="shared" si="39"/>
        <v>979</v>
      </c>
      <c r="N51" s="60">
        <f t="shared" si="40"/>
        <v>292</v>
      </c>
      <c r="O51" s="60">
        <f t="shared" si="41"/>
        <v>1023</v>
      </c>
      <c r="P51" s="60">
        <f t="shared" si="42"/>
        <v>305</v>
      </c>
      <c r="Q51" s="60">
        <f t="shared" si="43"/>
        <v>1067</v>
      </c>
      <c r="R51" s="60">
        <f t="shared" si="44"/>
        <v>321</v>
      </c>
      <c r="S51" s="60">
        <f t="shared" si="45"/>
        <v>1123</v>
      </c>
      <c r="T51" s="60">
        <f t="shared" si="46"/>
        <v>337</v>
      </c>
      <c r="U51" s="60">
        <f t="shared" si="47"/>
        <v>1179</v>
      </c>
      <c r="V51" s="60">
        <f t="shared" si="48"/>
        <v>353</v>
      </c>
      <c r="W51" s="60">
        <f t="shared" si="49"/>
        <v>1235</v>
      </c>
      <c r="X51" s="60">
        <f t="shared" si="50"/>
        <v>369</v>
      </c>
      <c r="Y51" s="60">
        <f t="shared" si="51"/>
        <v>1291</v>
      </c>
      <c r="Z51" s="70">
        <f t="shared" si="52"/>
        <v>385</v>
      </c>
      <c r="AA51" s="71">
        <f t="shared" si="53"/>
        <v>1347</v>
      </c>
      <c r="AB51" s="70"/>
      <c r="AC51" s="61"/>
    </row>
    <row r="52" spans="1:29" s="62" customFormat="1" ht="11.15" customHeight="1">
      <c r="A52" s="59">
        <v>13</v>
      </c>
      <c r="B52" s="60">
        <f t="shared" si="28"/>
        <v>240</v>
      </c>
      <c r="C52" s="60">
        <f t="shared" si="29"/>
        <v>841</v>
      </c>
      <c r="D52" s="60">
        <f t="shared" si="30"/>
        <v>251</v>
      </c>
      <c r="E52" s="60">
        <f t="shared" si="31"/>
        <v>879</v>
      </c>
      <c r="F52" s="60">
        <f t="shared" si="32"/>
        <v>262</v>
      </c>
      <c r="G52" s="60">
        <f t="shared" si="33"/>
        <v>917</v>
      </c>
      <c r="H52" s="60">
        <f t="shared" si="34"/>
        <v>276</v>
      </c>
      <c r="I52" s="60">
        <f t="shared" si="35"/>
        <v>965</v>
      </c>
      <c r="J52" s="60">
        <f t="shared" si="36"/>
        <v>289</v>
      </c>
      <c r="K52" s="60">
        <f t="shared" si="37"/>
        <v>1013</v>
      </c>
      <c r="L52" s="60">
        <f t="shared" si="38"/>
        <v>303</v>
      </c>
      <c r="M52" s="60">
        <f t="shared" si="39"/>
        <v>1061</v>
      </c>
      <c r="N52" s="60">
        <f t="shared" si="40"/>
        <v>317</v>
      </c>
      <c r="O52" s="60">
        <f t="shared" si="41"/>
        <v>1108</v>
      </c>
      <c r="P52" s="60">
        <f t="shared" si="42"/>
        <v>330</v>
      </c>
      <c r="Q52" s="60">
        <f t="shared" si="43"/>
        <v>1156</v>
      </c>
      <c r="R52" s="60">
        <f t="shared" si="44"/>
        <v>348</v>
      </c>
      <c r="S52" s="60">
        <f t="shared" si="45"/>
        <v>1217</v>
      </c>
      <c r="T52" s="60">
        <f t="shared" si="46"/>
        <v>365</v>
      </c>
      <c r="U52" s="60">
        <f t="shared" si="47"/>
        <v>1277</v>
      </c>
      <c r="V52" s="60">
        <f t="shared" si="48"/>
        <v>382</v>
      </c>
      <c r="W52" s="60">
        <f t="shared" si="49"/>
        <v>1338</v>
      </c>
      <c r="X52" s="60">
        <f t="shared" si="50"/>
        <v>399</v>
      </c>
      <c r="Y52" s="60">
        <f t="shared" si="51"/>
        <v>1398</v>
      </c>
      <c r="Z52" s="70">
        <f t="shared" si="52"/>
        <v>417</v>
      </c>
      <c r="AA52" s="71">
        <f t="shared" si="53"/>
        <v>1459</v>
      </c>
      <c r="AB52" s="70"/>
      <c r="AC52" s="61"/>
    </row>
    <row r="53" spans="1:29" s="62" customFormat="1" ht="11.15" customHeight="1">
      <c r="A53" s="59">
        <v>14</v>
      </c>
      <c r="B53" s="60">
        <f t="shared" si="28"/>
        <v>259</v>
      </c>
      <c r="C53" s="60">
        <f t="shared" si="29"/>
        <v>906</v>
      </c>
      <c r="D53" s="60">
        <f t="shared" si="30"/>
        <v>270</v>
      </c>
      <c r="E53" s="60">
        <f t="shared" si="31"/>
        <v>947</v>
      </c>
      <c r="F53" s="60">
        <f t="shared" si="32"/>
        <v>282</v>
      </c>
      <c r="G53" s="60">
        <f t="shared" si="33"/>
        <v>988</v>
      </c>
      <c r="H53" s="60">
        <f t="shared" si="34"/>
        <v>297</v>
      </c>
      <c r="I53" s="60">
        <f t="shared" si="35"/>
        <v>1039</v>
      </c>
      <c r="J53" s="60">
        <f t="shared" si="36"/>
        <v>312</v>
      </c>
      <c r="K53" s="60">
        <f t="shared" si="37"/>
        <v>1091</v>
      </c>
      <c r="L53" s="60">
        <f t="shared" si="38"/>
        <v>326</v>
      </c>
      <c r="M53" s="60">
        <f t="shared" si="39"/>
        <v>1142</v>
      </c>
      <c r="N53" s="60">
        <f t="shared" si="40"/>
        <v>341</v>
      </c>
      <c r="O53" s="60">
        <f t="shared" si="41"/>
        <v>1194</v>
      </c>
      <c r="P53" s="60">
        <f t="shared" si="42"/>
        <v>356</v>
      </c>
      <c r="Q53" s="60">
        <f t="shared" si="43"/>
        <v>1245</v>
      </c>
      <c r="R53" s="60">
        <f t="shared" si="44"/>
        <v>374</v>
      </c>
      <c r="S53" s="60">
        <f t="shared" si="45"/>
        <v>1310</v>
      </c>
      <c r="T53" s="60">
        <f t="shared" si="46"/>
        <v>393</v>
      </c>
      <c r="U53" s="60">
        <f t="shared" si="47"/>
        <v>1375</v>
      </c>
      <c r="V53" s="60">
        <f t="shared" si="48"/>
        <v>412</v>
      </c>
      <c r="W53" s="60">
        <f t="shared" si="49"/>
        <v>1441</v>
      </c>
      <c r="X53" s="60">
        <f t="shared" si="50"/>
        <v>430</v>
      </c>
      <c r="Y53" s="60">
        <f t="shared" si="51"/>
        <v>1506</v>
      </c>
      <c r="Z53" s="70">
        <f t="shared" si="52"/>
        <v>449</v>
      </c>
      <c r="AA53" s="71">
        <f t="shared" si="53"/>
        <v>1571</v>
      </c>
      <c r="AB53" s="70"/>
      <c r="AC53" s="61"/>
    </row>
    <row r="54" spans="1:29" s="62" customFormat="1" ht="11.15" customHeight="1">
      <c r="A54" s="59">
        <v>15</v>
      </c>
      <c r="B54" s="60">
        <f t="shared" si="28"/>
        <v>277</v>
      </c>
      <c r="C54" s="60">
        <f t="shared" si="29"/>
        <v>970</v>
      </c>
      <c r="D54" s="60">
        <f t="shared" si="30"/>
        <v>290</v>
      </c>
      <c r="E54" s="60">
        <f t="shared" si="31"/>
        <v>1014</v>
      </c>
      <c r="F54" s="60">
        <f t="shared" si="32"/>
        <v>302</v>
      </c>
      <c r="G54" s="60">
        <f t="shared" si="33"/>
        <v>1058</v>
      </c>
      <c r="H54" s="60">
        <f t="shared" si="34"/>
        <v>318</v>
      </c>
      <c r="I54" s="60">
        <f t="shared" si="35"/>
        <v>1114</v>
      </c>
      <c r="J54" s="60">
        <f t="shared" si="36"/>
        <v>334</v>
      </c>
      <c r="K54" s="60">
        <f t="shared" si="37"/>
        <v>1169</v>
      </c>
      <c r="L54" s="60">
        <f t="shared" si="38"/>
        <v>350</v>
      </c>
      <c r="M54" s="60">
        <f t="shared" si="39"/>
        <v>1224</v>
      </c>
      <c r="N54" s="60">
        <f t="shared" si="40"/>
        <v>365</v>
      </c>
      <c r="O54" s="60">
        <f t="shared" si="41"/>
        <v>1279</v>
      </c>
      <c r="P54" s="60">
        <f t="shared" si="42"/>
        <v>381</v>
      </c>
      <c r="Q54" s="60">
        <f t="shared" si="43"/>
        <v>1334</v>
      </c>
      <c r="R54" s="60">
        <f t="shared" si="44"/>
        <v>401</v>
      </c>
      <c r="S54" s="60">
        <f t="shared" si="45"/>
        <v>1404</v>
      </c>
      <c r="T54" s="60">
        <f t="shared" si="46"/>
        <v>421</v>
      </c>
      <c r="U54" s="60">
        <f t="shared" si="47"/>
        <v>1474</v>
      </c>
      <c r="V54" s="60">
        <f t="shared" si="48"/>
        <v>441</v>
      </c>
      <c r="W54" s="60">
        <f t="shared" si="49"/>
        <v>1544</v>
      </c>
      <c r="X54" s="60">
        <f t="shared" si="50"/>
        <v>461</v>
      </c>
      <c r="Y54" s="60">
        <f t="shared" si="51"/>
        <v>1613</v>
      </c>
      <c r="Z54" s="70">
        <f t="shared" si="52"/>
        <v>481</v>
      </c>
      <c r="AA54" s="71">
        <f t="shared" si="53"/>
        <v>1683</v>
      </c>
      <c r="AB54" s="70"/>
      <c r="AC54" s="61"/>
    </row>
    <row r="55" spans="1:29" s="62" customFormat="1" ht="11.15" customHeight="1">
      <c r="A55" s="59">
        <v>16</v>
      </c>
      <c r="B55" s="60">
        <f t="shared" si="28"/>
        <v>296</v>
      </c>
      <c r="C55" s="60">
        <f t="shared" si="29"/>
        <v>1035</v>
      </c>
      <c r="D55" s="60">
        <f t="shared" si="30"/>
        <v>309</v>
      </c>
      <c r="E55" s="60">
        <f t="shared" si="31"/>
        <v>1082</v>
      </c>
      <c r="F55" s="60">
        <f t="shared" si="32"/>
        <v>323</v>
      </c>
      <c r="G55" s="60">
        <f t="shared" si="33"/>
        <v>1129</v>
      </c>
      <c r="H55" s="60">
        <f t="shared" si="34"/>
        <v>339</v>
      </c>
      <c r="I55" s="60">
        <f t="shared" si="35"/>
        <v>1188</v>
      </c>
      <c r="J55" s="60">
        <f t="shared" si="36"/>
        <v>356</v>
      </c>
      <c r="K55" s="60">
        <f t="shared" si="37"/>
        <v>1247</v>
      </c>
      <c r="L55" s="60">
        <f t="shared" si="38"/>
        <v>373</v>
      </c>
      <c r="M55" s="60">
        <f t="shared" si="39"/>
        <v>1305</v>
      </c>
      <c r="N55" s="60">
        <f t="shared" si="40"/>
        <v>390</v>
      </c>
      <c r="O55" s="60">
        <f t="shared" si="41"/>
        <v>1364</v>
      </c>
      <c r="P55" s="60">
        <f t="shared" si="42"/>
        <v>407</v>
      </c>
      <c r="Q55" s="60">
        <f t="shared" si="43"/>
        <v>1423</v>
      </c>
      <c r="R55" s="60">
        <f t="shared" si="44"/>
        <v>428</v>
      </c>
      <c r="S55" s="60">
        <f t="shared" si="45"/>
        <v>1497</v>
      </c>
      <c r="T55" s="60">
        <f t="shared" si="46"/>
        <v>449</v>
      </c>
      <c r="U55" s="60">
        <f t="shared" si="47"/>
        <v>1572</v>
      </c>
      <c r="V55" s="60">
        <f t="shared" si="48"/>
        <v>470</v>
      </c>
      <c r="W55" s="60">
        <f t="shared" si="49"/>
        <v>1646</v>
      </c>
      <c r="X55" s="60">
        <f t="shared" si="50"/>
        <v>492</v>
      </c>
      <c r="Y55" s="60">
        <f t="shared" si="51"/>
        <v>1721</v>
      </c>
      <c r="Z55" s="70">
        <f t="shared" si="52"/>
        <v>513</v>
      </c>
      <c r="AA55" s="71">
        <f t="shared" si="53"/>
        <v>1795</v>
      </c>
      <c r="AB55" s="70"/>
      <c r="AC55" s="61"/>
    </row>
    <row r="56" spans="1:29" s="62" customFormat="1" ht="11.15" customHeight="1">
      <c r="A56" s="59">
        <v>17</v>
      </c>
      <c r="B56" s="60">
        <f t="shared" si="28"/>
        <v>314</v>
      </c>
      <c r="C56" s="60">
        <f t="shared" si="29"/>
        <v>1100</v>
      </c>
      <c r="D56" s="60">
        <f t="shared" si="30"/>
        <v>328</v>
      </c>
      <c r="E56" s="60">
        <f t="shared" si="31"/>
        <v>1150</v>
      </c>
      <c r="F56" s="60">
        <f t="shared" si="32"/>
        <v>343</v>
      </c>
      <c r="G56" s="60">
        <f t="shared" si="33"/>
        <v>1200</v>
      </c>
      <c r="H56" s="60">
        <f t="shared" si="34"/>
        <v>361</v>
      </c>
      <c r="I56" s="60">
        <f t="shared" si="35"/>
        <v>1262</v>
      </c>
      <c r="J56" s="60">
        <f t="shared" si="36"/>
        <v>378</v>
      </c>
      <c r="K56" s="60">
        <f t="shared" si="37"/>
        <v>1324</v>
      </c>
      <c r="L56" s="60">
        <f t="shared" si="38"/>
        <v>396</v>
      </c>
      <c r="M56" s="60">
        <f t="shared" si="39"/>
        <v>1387</v>
      </c>
      <c r="N56" s="60">
        <f t="shared" si="40"/>
        <v>414</v>
      </c>
      <c r="O56" s="60">
        <f t="shared" si="41"/>
        <v>1449</v>
      </c>
      <c r="P56" s="60">
        <f t="shared" si="42"/>
        <v>432</v>
      </c>
      <c r="Q56" s="60">
        <f t="shared" si="43"/>
        <v>1512</v>
      </c>
      <c r="R56" s="60">
        <f t="shared" si="44"/>
        <v>455</v>
      </c>
      <c r="S56" s="60">
        <f t="shared" si="45"/>
        <v>1591</v>
      </c>
      <c r="T56" s="60">
        <f t="shared" si="46"/>
        <v>477</v>
      </c>
      <c r="U56" s="60">
        <f t="shared" si="47"/>
        <v>1670</v>
      </c>
      <c r="V56" s="60">
        <f t="shared" si="48"/>
        <v>500</v>
      </c>
      <c r="W56" s="60">
        <f t="shared" si="49"/>
        <v>1749</v>
      </c>
      <c r="X56" s="60">
        <f t="shared" si="50"/>
        <v>522</v>
      </c>
      <c r="Y56" s="60">
        <f t="shared" si="51"/>
        <v>1828</v>
      </c>
      <c r="Z56" s="70">
        <f t="shared" si="52"/>
        <v>545</v>
      </c>
      <c r="AA56" s="71">
        <f t="shared" si="53"/>
        <v>1908</v>
      </c>
      <c r="AB56" s="70"/>
      <c r="AC56" s="61"/>
    </row>
    <row r="57" spans="1:29" s="62" customFormat="1" ht="11.15" customHeight="1">
      <c r="A57" s="59">
        <v>18</v>
      </c>
      <c r="B57" s="60">
        <f t="shared" si="28"/>
        <v>333</v>
      </c>
      <c r="C57" s="60">
        <f t="shared" si="29"/>
        <v>1164</v>
      </c>
      <c r="D57" s="60">
        <f t="shared" si="30"/>
        <v>348</v>
      </c>
      <c r="E57" s="60">
        <f t="shared" si="31"/>
        <v>1217</v>
      </c>
      <c r="F57" s="60">
        <f t="shared" si="32"/>
        <v>363</v>
      </c>
      <c r="G57" s="60">
        <f t="shared" si="33"/>
        <v>1270</v>
      </c>
      <c r="H57" s="60">
        <f t="shared" si="34"/>
        <v>382</v>
      </c>
      <c r="I57" s="60">
        <f t="shared" si="35"/>
        <v>1336</v>
      </c>
      <c r="J57" s="60">
        <f t="shared" si="36"/>
        <v>401</v>
      </c>
      <c r="K57" s="60">
        <f t="shared" si="37"/>
        <v>1402</v>
      </c>
      <c r="L57" s="60">
        <f t="shared" si="38"/>
        <v>420</v>
      </c>
      <c r="M57" s="60">
        <f t="shared" si="39"/>
        <v>1469</v>
      </c>
      <c r="N57" s="60">
        <f t="shared" si="40"/>
        <v>438</v>
      </c>
      <c r="O57" s="60">
        <f t="shared" si="41"/>
        <v>1535</v>
      </c>
      <c r="P57" s="60">
        <f t="shared" si="42"/>
        <v>457</v>
      </c>
      <c r="Q57" s="60">
        <f t="shared" si="43"/>
        <v>1601</v>
      </c>
      <c r="R57" s="60">
        <f t="shared" si="44"/>
        <v>481</v>
      </c>
      <c r="S57" s="60">
        <f t="shared" si="45"/>
        <v>1685</v>
      </c>
      <c r="T57" s="60">
        <f t="shared" si="46"/>
        <v>505</v>
      </c>
      <c r="U57" s="60">
        <f t="shared" si="47"/>
        <v>1768</v>
      </c>
      <c r="V57" s="60">
        <f t="shared" si="48"/>
        <v>529</v>
      </c>
      <c r="W57" s="60">
        <f t="shared" si="49"/>
        <v>1852</v>
      </c>
      <c r="X57" s="60">
        <f t="shared" si="50"/>
        <v>553</v>
      </c>
      <c r="Y57" s="60">
        <f t="shared" si="51"/>
        <v>1936</v>
      </c>
      <c r="Z57" s="70">
        <f t="shared" si="52"/>
        <v>577</v>
      </c>
      <c r="AA57" s="71">
        <f t="shared" si="53"/>
        <v>2020</v>
      </c>
      <c r="AB57" s="70"/>
      <c r="AC57" s="61"/>
    </row>
    <row r="58" spans="1:29" s="62" customFormat="1" ht="11.15" customHeight="1">
      <c r="A58" s="59">
        <v>19</v>
      </c>
      <c r="B58" s="60">
        <f t="shared" si="28"/>
        <v>351</v>
      </c>
      <c r="C58" s="60">
        <f t="shared" si="29"/>
        <v>1229</v>
      </c>
      <c r="D58" s="60">
        <f t="shared" si="30"/>
        <v>367</v>
      </c>
      <c r="E58" s="60">
        <f t="shared" si="31"/>
        <v>1285</v>
      </c>
      <c r="F58" s="60">
        <f t="shared" si="32"/>
        <v>383</v>
      </c>
      <c r="G58" s="60">
        <f t="shared" si="33"/>
        <v>1341</v>
      </c>
      <c r="H58" s="60">
        <f t="shared" si="34"/>
        <v>403</v>
      </c>
      <c r="I58" s="60">
        <f t="shared" si="35"/>
        <v>1410</v>
      </c>
      <c r="J58" s="60">
        <f t="shared" si="36"/>
        <v>423</v>
      </c>
      <c r="K58" s="60">
        <f t="shared" si="37"/>
        <v>1480</v>
      </c>
      <c r="L58" s="60">
        <f t="shared" si="38"/>
        <v>443</v>
      </c>
      <c r="M58" s="60">
        <f t="shared" si="39"/>
        <v>1550</v>
      </c>
      <c r="N58" s="60">
        <f t="shared" si="40"/>
        <v>463</v>
      </c>
      <c r="O58" s="60">
        <f t="shared" si="41"/>
        <v>1620</v>
      </c>
      <c r="P58" s="60">
        <f t="shared" si="42"/>
        <v>483</v>
      </c>
      <c r="Q58" s="60">
        <f t="shared" si="43"/>
        <v>1690</v>
      </c>
      <c r="R58" s="60">
        <f t="shared" si="44"/>
        <v>508</v>
      </c>
      <c r="S58" s="60">
        <f t="shared" si="45"/>
        <v>1778</v>
      </c>
      <c r="T58" s="60">
        <f t="shared" si="46"/>
        <v>533</v>
      </c>
      <c r="U58" s="60">
        <f t="shared" si="47"/>
        <v>1867</v>
      </c>
      <c r="V58" s="60">
        <f t="shared" si="48"/>
        <v>559</v>
      </c>
      <c r="W58" s="60">
        <f t="shared" si="49"/>
        <v>1955</v>
      </c>
      <c r="X58" s="60">
        <f t="shared" si="50"/>
        <v>584</v>
      </c>
      <c r="Y58" s="60">
        <f t="shared" si="51"/>
        <v>2044</v>
      </c>
      <c r="Z58" s="70">
        <f t="shared" si="52"/>
        <v>609</v>
      </c>
      <c r="AA58" s="71">
        <f t="shared" si="53"/>
        <v>2132</v>
      </c>
      <c r="AB58" s="70"/>
      <c r="AC58" s="61"/>
    </row>
    <row r="59" spans="1:29" s="62" customFormat="1" ht="11.15" customHeight="1">
      <c r="A59" s="59">
        <v>20</v>
      </c>
      <c r="B59" s="60">
        <f t="shared" si="28"/>
        <v>370</v>
      </c>
      <c r="C59" s="60">
        <f t="shared" si="29"/>
        <v>1294</v>
      </c>
      <c r="D59" s="60">
        <f t="shared" si="30"/>
        <v>386</v>
      </c>
      <c r="E59" s="60">
        <f t="shared" si="31"/>
        <v>1352</v>
      </c>
      <c r="F59" s="60">
        <f t="shared" si="32"/>
        <v>403</v>
      </c>
      <c r="G59" s="60">
        <f t="shared" si="33"/>
        <v>1411</v>
      </c>
      <c r="H59" s="60">
        <f t="shared" si="34"/>
        <v>424</v>
      </c>
      <c r="I59" s="60">
        <f t="shared" si="35"/>
        <v>1485</v>
      </c>
      <c r="J59" s="60">
        <f t="shared" si="36"/>
        <v>445</v>
      </c>
      <c r="K59" s="60">
        <f t="shared" si="37"/>
        <v>1558</v>
      </c>
      <c r="L59" s="60">
        <f t="shared" si="38"/>
        <v>466</v>
      </c>
      <c r="M59" s="60">
        <f t="shared" si="39"/>
        <v>1632</v>
      </c>
      <c r="N59" s="60">
        <f t="shared" si="40"/>
        <v>487</v>
      </c>
      <c r="O59" s="60">
        <f t="shared" si="41"/>
        <v>1705</v>
      </c>
      <c r="P59" s="60">
        <f t="shared" si="42"/>
        <v>508</v>
      </c>
      <c r="Q59" s="60">
        <f t="shared" si="43"/>
        <v>1779</v>
      </c>
      <c r="R59" s="60">
        <f t="shared" si="44"/>
        <v>535</v>
      </c>
      <c r="S59" s="60">
        <f t="shared" si="45"/>
        <v>1872</v>
      </c>
      <c r="T59" s="60">
        <f t="shared" si="46"/>
        <v>561</v>
      </c>
      <c r="U59" s="60">
        <f t="shared" si="47"/>
        <v>1965</v>
      </c>
      <c r="V59" s="60">
        <f t="shared" si="48"/>
        <v>588</v>
      </c>
      <c r="W59" s="60">
        <f t="shared" si="49"/>
        <v>2058</v>
      </c>
      <c r="X59" s="60">
        <f t="shared" si="50"/>
        <v>615</v>
      </c>
      <c r="Y59" s="60">
        <f t="shared" si="51"/>
        <v>2151</v>
      </c>
      <c r="Z59" s="70">
        <f t="shared" si="52"/>
        <v>641</v>
      </c>
      <c r="AA59" s="71">
        <f t="shared" si="53"/>
        <v>2244</v>
      </c>
      <c r="AB59" s="70"/>
      <c r="AC59" s="61"/>
    </row>
    <row r="60" spans="1:29" s="62" customFormat="1" ht="11.15" customHeight="1">
      <c r="A60" s="59">
        <v>21</v>
      </c>
      <c r="B60" s="60">
        <f t="shared" si="28"/>
        <v>388</v>
      </c>
      <c r="C60" s="60">
        <f t="shared" si="29"/>
        <v>1358</v>
      </c>
      <c r="D60" s="60">
        <f t="shared" si="30"/>
        <v>406</v>
      </c>
      <c r="E60" s="60">
        <f t="shared" si="31"/>
        <v>1420</v>
      </c>
      <c r="F60" s="60">
        <f t="shared" si="32"/>
        <v>423</v>
      </c>
      <c r="G60" s="60">
        <f t="shared" si="33"/>
        <v>1482</v>
      </c>
      <c r="H60" s="60">
        <f t="shared" si="34"/>
        <v>445</v>
      </c>
      <c r="I60" s="60">
        <f t="shared" si="35"/>
        <v>1559</v>
      </c>
      <c r="J60" s="60">
        <f t="shared" si="36"/>
        <v>467</v>
      </c>
      <c r="K60" s="60">
        <f t="shared" si="37"/>
        <v>1636</v>
      </c>
      <c r="L60" s="60">
        <f t="shared" si="38"/>
        <v>490</v>
      </c>
      <c r="M60" s="60">
        <f t="shared" si="39"/>
        <v>1713</v>
      </c>
      <c r="N60" s="60">
        <f t="shared" si="40"/>
        <v>512</v>
      </c>
      <c r="O60" s="60">
        <f t="shared" si="41"/>
        <v>1790</v>
      </c>
      <c r="P60" s="60">
        <f t="shared" si="42"/>
        <v>534</v>
      </c>
      <c r="Q60" s="60">
        <f t="shared" si="43"/>
        <v>1868</v>
      </c>
      <c r="R60" s="60">
        <f t="shared" si="44"/>
        <v>562</v>
      </c>
      <c r="S60" s="60">
        <f t="shared" si="45"/>
        <v>1965</v>
      </c>
      <c r="T60" s="60">
        <f t="shared" si="46"/>
        <v>589</v>
      </c>
      <c r="U60" s="60">
        <f t="shared" si="47"/>
        <v>2063</v>
      </c>
      <c r="V60" s="60">
        <f t="shared" si="48"/>
        <v>617</v>
      </c>
      <c r="W60" s="60">
        <f t="shared" si="49"/>
        <v>2161</v>
      </c>
      <c r="X60" s="60">
        <f t="shared" si="50"/>
        <v>645</v>
      </c>
      <c r="Y60" s="60">
        <f t="shared" si="51"/>
        <v>2259</v>
      </c>
      <c r="Z60" s="70">
        <f t="shared" si="52"/>
        <v>673</v>
      </c>
      <c r="AA60" s="71">
        <f t="shared" si="53"/>
        <v>2356</v>
      </c>
      <c r="AB60" s="70"/>
      <c r="AC60" s="61"/>
    </row>
    <row r="61" spans="1:29" s="62" customFormat="1" ht="11.15" customHeight="1">
      <c r="A61" s="59">
        <v>22</v>
      </c>
      <c r="B61" s="60">
        <f t="shared" si="28"/>
        <v>407</v>
      </c>
      <c r="C61" s="60">
        <f t="shared" si="29"/>
        <v>1423</v>
      </c>
      <c r="D61" s="60">
        <f t="shared" si="30"/>
        <v>425</v>
      </c>
      <c r="E61" s="60">
        <f t="shared" si="31"/>
        <v>1488</v>
      </c>
      <c r="F61" s="60">
        <f t="shared" si="32"/>
        <v>444</v>
      </c>
      <c r="G61" s="60">
        <f t="shared" si="33"/>
        <v>1552</v>
      </c>
      <c r="H61" s="60">
        <f t="shared" si="34"/>
        <v>467</v>
      </c>
      <c r="I61" s="60">
        <f t="shared" si="35"/>
        <v>1633</v>
      </c>
      <c r="J61" s="60">
        <f t="shared" si="36"/>
        <v>490</v>
      </c>
      <c r="K61" s="60">
        <f t="shared" si="37"/>
        <v>1714</v>
      </c>
      <c r="L61" s="60">
        <f t="shared" si="38"/>
        <v>513</v>
      </c>
      <c r="M61" s="60">
        <f t="shared" si="39"/>
        <v>1795</v>
      </c>
      <c r="N61" s="60">
        <f t="shared" si="40"/>
        <v>536</v>
      </c>
      <c r="O61" s="60">
        <f t="shared" si="41"/>
        <v>1876</v>
      </c>
      <c r="P61" s="60">
        <f t="shared" si="42"/>
        <v>559</v>
      </c>
      <c r="Q61" s="60">
        <f t="shared" si="43"/>
        <v>1957</v>
      </c>
      <c r="R61" s="60">
        <f t="shared" si="44"/>
        <v>588</v>
      </c>
      <c r="S61" s="60">
        <f t="shared" si="45"/>
        <v>2059</v>
      </c>
      <c r="T61" s="60">
        <f t="shared" si="46"/>
        <v>618</v>
      </c>
      <c r="U61" s="60">
        <f t="shared" si="47"/>
        <v>2161</v>
      </c>
      <c r="V61" s="60">
        <f t="shared" si="48"/>
        <v>647</v>
      </c>
      <c r="W61" s="60">
        <f t="shared" si="49"/>
        <v>2264</v>
      </c>
      <c r="X61" s="60">
        <f t="shared" si="50"/>
        <v>676</v>
      </c>
      <c r="Y61" s="60">
        <f t="shared" si="51"/>
        <v>2366</v>
      </c>
      <c r="Z61" s="70">
        <f t="shared" si="52"/>
        <v>705</v>
      </c>
      <c r="AA61" s="71">
        <f t="shared" si="53"/>
        <v>2469</v>
      </c>
      <c r="AB61" s="70"/>
      <c r="AC61" s="61"/>
    </row>
    <row r="62" spans="1:29" s="62" customFormat="1" ht="11.15" customHeight="1">
      <c r="A62" s="59">
        <v>23</v>
      </c>
      <c r="B62" s="60">
        <f t="shared" si="28"/>
        <v>425</v>
      </c>
      <c r="C62" s="60">
        <f t="shared" si="29"/>
        <v>1488</v>
      </c>
      <c r="D62" s="60">
        <f t="shared" si="30"/>
        <v>444</v>
      </c>
      <c r="E62" s="60">
        <f t="shared" si="31"/>
        <v>1555</v>
      </c>
      <c r="F62" s="60">
        <f t="shared" si="32"/>
        <v>464</v>
      </c>
      <c r="G62" s="60">
        <f t="shared" si="33"/>
        <v>1623</v>
      </c>
      <c r="H62" s="60">
        <f t="shared" si="34"/>
        <v>488</v>
      </c>
      <c r="I62" s="60">
        <f t="shared" si="35"/>
        <v>1707</v>
      </c>
      <c r="J62" s="60">
        <f t="shared" si="36"/>
        <v>512</v>
      </c>
      <c r="K62" s="60">
        <f t="shared" si="37"/>
        <v>1792</v>
      </c>
      <c r="L62" s="60">
        <f t="shared" si="38"/>
        <v>536</v>
      </c>
      <c r="M62" s="60">
        <f t="shared" si="39"/>
        <v>1876</v>
      </c>
      <c r="N62" s="60">
        <f t="shared" si="40"/>
        <v>560</v>
      </c>
      <c r="O62" s="60">
        <f t="shared" si="41"/>
        <v>1961</v>
      </c>
      <c r="P62" s="60">
        <f t="shared" si="42"/>
        <v>584</v>
      </c>
      <c r="Q62" s="60">
        <f t="shared" si="43"/>
        <v>2046</v>
      </c>
      <c r="R62" s="60">
        <f t="shared" si="44"/>
        <v>615</v>
      </c>
      <c r="S62" s="60">
        <f t="shared" si="45"/>
        <v>2153</v>
      </c>
      <c r="T62" s="60">
        <f t="shared" si="46"/>
        <v>646</v>
      </c>
      <c r="U62" s="60">
        <f t="shared" si="47"/>
        <v>2260</v>
      </c>
      <c r="V62" s="60">
        <f t="shared" si="48"/>
        <v>676</v>
      </c>
      <c r="W62" s="60">
        <f t="shared" si="49"/>
        <v>2367</v>
      </c>
      <c r="X62" s="60">
        <f t="shared" si="50"/>
        <v>707</v>
      </c>
      <c r="Y62" s="60">
        <f t="shared" si="51"/>
        <v>2474</v>
      </c>
      <c r="Z62" s="70">
        <f t="shared" si="52"/>
        <v>737</v>
      </c>
      <c r="AA62" s="71">
        <f t="shared" si="53"/>
        <v>2581</v>
      </c>
      <c r="AB62" s="70"/>
      <c r="AC62" s="61"/>
    </row>
    <row r="63" spans="1:29" s="62" customFormat="1" ht="11.15" customHeight="1">
      <c r="A63" s="59">
        <v>24</v>
      </c>
      <c r="B63" s="60">
        <f t="shared" si="28"/>
        <v>444</v>
      </c>
      <c r="C63" s="60">
        <f t="shared" si="29"/>
        <v>1552</v>
      </c>
      <c r="D63" s="60">
        <f t="shared" si="30"/>
        <v>464</v>
      </c>
      <c r="E63" s="60">
        <f t="shared" si="31"/>
        <v>1623</v>
      </c>
      <c r="F63" s="60">
        <f t="shared" si="32"/>
        <v>484</v>
      </c>
      <c r="G63" s="60">
        <f t="shared" si="33"/>
        <v>1693</v>
      </c>
      <c r="H63" s="60">
        <f t="shared" si="34"/>
        <v>509</v>
      </c>
      <c r="I63" s="60">
        <f t="shared" si="35"/>
        <v>1782</v>
      </c>
      <c r="J63" s="60">
        <f t="shared" si="36"/>
        <v>534</v>
      </c>
      <c r="K63" s="60">
        <f t="shared" si="37"/>
        <v>1870</v>
      </c>
      <c r="L63" s="60">
        <f t="shared" si="38"/>
        <v>559</v>
      </c>
      <c r="M63" s="60">
        <f t="shared" si="39"/>
        <v>1958</v>
      </c>
      <c r="N63" s="60">
        <f t="shared" si="40"/>
        <v>585</v>
      </c>
      <c r="O63" s="60">
        <f t="shared" si="41"/>
        <v>2046</v>
      </c>
      <c r="P63" s="60">
        <f t="shared" si="42"/>
        <v>610</v>
      </c>
      <c r="Q63" s="60">
        <f t="shared" si="43"/>
        <v>2134</v>
      </c>
      <c r="R63" s="60">
        <f t="shared" si="44"/>
        <v>642</v>
      </c>
      <c r="S63" s="60">
        <f t="shared" si="45"/>
        <v>2246</v>
      </c>
      <c r="T63" s="60">
        <f t="shared" si="46"/>
        <v>674</v>
      </c>
      <c r="U63" s="60">
        <f t="shared" si="47"/>
        <v>2358</v>
      </c>
      <c r="V63" s="60">
        <f t="shared" si="48"/>
        <v>706</v>
      </c>
      <c r="W63" s="60">
        <f t="shared" si="49"/>
        <v>2470</v>
      </c>
      <c r="X63" s="60">
        <f t="shared" si="50"/>
        <v>738</v>
      </c>
      <c r="Y63" s="60">
        <f t="shared" si="51"/>
        <v>2581</v>
      </c>
      <c r="Z63" s="70">
        <f t="shared" si="52"/>
        <v>769</v>
      </c>
      <c r="AA63" s="71">
        <f t="shared" si="53"/>
        <v>2693</v>
      </c>
      <c r="AB63" s="70"/>
      <c r="AC63" s="61"/>
    </row>
    <row r="64" spans="1:29" s="62" customFormat="1" ht="11.15" customHeight="1">
      <c r="A64" s="59">
        <v>25</v>
      </c>
      <c r="B64" s="60">
        <f t="shared" si="28"/>
        <v>462</v>
      </c>
      <c r="C64" s="60">
        <f t="shared" si="29"/>
        <v>1617</v>
      </c>
      <c r="D64" s="60">
        <f t="shared" si="30"/>
        <v>483</v>
      </c>
      <c r="E64" s="60">
        <f t="shared" si="31"/>
        <v>1691</v>
      </c>
      <c r="F64" s="60">
        <f t="shared" si="32"/>
        <v>504</v>
      </c>
      <c r="G64" s="60">
        <f t="shared" si="33"/>
        <v>1764</v>
      </c>
      <c r="H64" s="60">
        <f t="shared" si="34"/>
        <v>530</v>
      </c>
      <c r="I64" s="60">
        <f t="shared" si="35"/>
        <v>1856</v>
      </c>
      <c r="J64" s="60">
        <f t="shared" si="36"/>
        <v>557</v>
      </c>
      <c r="K64" s="60">
        <f t="shared" si="37"/>
        <v>1948</v>
      </c>
      <c r="L64" s="60">
        <f t="shared" si="38"/>
        <v>583</v>
      </c>
      <c r="M64" s="60">
        <f t="shared" si="39"/>
        <v>2040</v>
      </c>
      <c r="N64" s="60">
        <f t="shared" si="40"/>
        <v>609</v>
      </c>
      <c r="O64" s="60">
        <f t="shared" si="41"/>
        <v>2132</v>
      </c>
      <c r="P64" s="60">
        <f t="shared" si="42"/>
        <v>635</v>
      </c>
      <c r="Q64" s="60">
        <f t="shared" si="43"/>
        <v>2223</v>
      </c>
      <c r="R64" s="60">
        <f t="shared" si="44"/>
        <v>669</v>
      </c>
      <c r="S64" s="60">
        <f t="shared" si="45"/>
        <v>2340</v>
      </c>
      <c r="T64" s="60">
        <f t="shared" si="46"/>
        <v>702</v>
      </c>
      <c r="U64" s="60">
        <f t="shared" si="47"/>
        <v>2456</v>
      </c>
      <c r="V64" s="60">
        <f t="shared" si="48"/>
        <v>735</v>
      </c>
      <c r="W64" s="60">
        <f t="shared" si="49"/>
        <v>2573</v>
      </c>
      <c r="X64" s="60">
        <f t="shared" si="50"/>
        <v>768</v>
      </c>
      <c r="Y64" s="60">
        <f t="shared" si="51"/>
        <v>2689</v>
      </c>
      <c r="Z64" s="70">
        <f t="shared" si="52"/>
        <v>802</v>
      </c>
      <c r="AA64" s="71">
        <f t="shared" si="53"/>
        <v>2805</v>
      </c>
      <c r="AB64" s="70"/>
      <c r="AC64" s="61"/>
    </row>
    <row r="65" spans="1:29" s="62" customFormat="1" ht="11.15" customHeight="1">
      <c r="A65" s="59">
        <v>26</v>
      </c>
      <c r="B65" s="60">
        <f t="shared" si="28"/>
        <v>480</v>
      </c>
      <c r="C65" s="60">
        <f t="shared" si="29"/>
        <v>1682</v>
      </c>
      <c r="D65" s="60">
        <f t="shared" si="30"/>
        <v>502</v>
      </c>
      <c r="E65" s="60">
        <f t="shared" si="31"/>
        <v>1758</v>
      </c>
      <c r="F65" s="60">
        <f t="shared" si="32"/>
        <v>524</v>
      </c>
      <c r="G65" s="60">
        <f t="shared" si="33"/>
        <v>1835</v>
      </c>
      <c r="H65" s="60">
        <f t="shared" si="34"/>
        <v>551</v>
      </c>
      <c r="I65" s="60">
        <f t="shared" si="35"/>
        <v>1930</v>
      </c>
      <c r="J65" s="60">
        <f t="shared" si="36"/>
        <v>579</v>
      </c>
      <c r="K65" s="60">
        <f t="shared" si="37"/>
        <v>2026</v>
      </c>
      <c r="L65" s="60">
        <f t="shared" si="38"/>
        <v>606</v>
      </c>
      <c r="M65" s="60">
        <f t="shared" si="39"/>
        <v>2121</v>
      </c>
      <c r="N65" s="60">
        <f t="shared" si="40"/>
        <v>633</v>
      </c>
      <c r="O65" s="60">
        <f t="shared" si="41"/>
        <v>2217</v>
      </c>
      <c r="P65" s="60">
        <f t="shared" si="42"/>
        <v>661</v>
      </c>
      <c r="Q65" s="60">
        <f t="shared" si="43"/>
        <v>2312</v>
      </c>
      <c r="R65" s="60">
        <f t="shared" si="44"/>
        <v>695</v>
      </c>
      <c r="S65" s="60">
        <f t="shared" si="45"/>
        <v>2433</v>
      </c>
      <c r="T65" s="60">
        <f t="shared" si="46"/>
        <v>730</v>
      </c>
      <c r="U65" s="60">
        <f t="shared" si="47"/>
        <v>2554</v>
      </c>
      <c r="V65" s="60">
        <f t="shared" si="48"/>
        <v>764</v>
      </c>
      <c r="W65" s="60">
        <f t="shared" si="49"/>
        <v>2675</v>
      </c>
      <c r="X65" s="60">
        <f t="shared" si="50"/>
        <v>799</v>
      </c>
      <c r="Y65" s="60">
        <f t="shared" si="51"/>
        <v>2796</v>
      </c>
      <c r="Z65" s="70">
        <f t="shared" si="52"/>
        <v>834</v>
      </c>
      <c r="AA65" s="71">
        <f t="shared" si="53"/>
        <v>2917</v>
      </c>
      <c r="AB65" s="70"/>
      <c r="AC65" s="61"/>
    </row>
    <row r="66" spans="1:29" s="62" customFormat="1" ht="11.15" customHeight="1">
      <c r="A66" s="59">
        <v>27</v>
      </c>
      <c r="B66" s="60">
        <f t="shared" si="28"/>
        <v>499</v>
      </c>
      <c r="C66" s="60">
        <f t="shared" si="29"/>
        <v>1746</v>
      </c>
      <c r="D66" s="60">
        <f t="shared" si="30"/>
        <v>522</v>
      </c>
      <c r="E66" s="60">
        <f t="shared" si="31"/>
        <v>1826</v>
      </c>
      <c r="F66" s="60">
        <f t="shared" si="32"/>
        <v>544</v>
      </c>
      <c r="G66" s="60">
        <f t="shared" si="33"/>
        <v>1905</v>
      </c>
      <c r="H66" s="60">
        <f t="shared" si="34"/>
        <v>573</v>
      </c>
      <c r="I66" s="60">
        <f t="shared" si="35"/>
        <v>2004</v>
      </c>
      <c r="J66" s="60">
        <f t="shared" si="36"/>
        <v>601</v>
      </c>
      <c r="K66" s="60">
        <f t="shared" si="37"/>
        <v>2104</v>
      </c>
      <c r="L66" s="60">
        <f t="shared" si="38"/>
        <v>629</v>
      </c>
      <c r="M66" s="60">
        <f t="shared" si="39"/>
        <v>2203</v>
      </c>
      <c r="N66" s="60">
        <f t="shared" si="40"/>
        <v>658</v>
      </c>
      <c r="O66" s="60">
        <f t="shared" si="41"/>
        <v>2302</v>
      </c>
      <c r="P66" s="60">
        <f t="shared" si="42"/>
        <v>686</v>
      </c>
      <c r="Q66" s="60">
        <f t="shared" si="43"/>
        <v>2401</v>
      </c>
      <c r="R66" s="60">
        <f t="shared" si="44"/>
        <v>722</v>
      </c>
      <c r="S66" s="60">
        <f t="shared" si="45"/>
        <v>2527</v>
      </c>
      <c r="T66" s="60">
        <f t="shared" si="46"/>
        <v>758</v>
      </c>
      <c r="U66" s="60">
        <f t="shared" si="47"/>
        <v>2653</v>
      </c>
      <c r="V66" s="60">
        <f t="shared" si="48"/>
        <v>794</v>
      </c>
      <c r="W66" s="60">
        <f t="shared" si="49"/>
        <v>2778</v>
      </c>
      <c r="X66" s="60">
        <f t="shared" si="50"/>
        <v>830</v>
      </c>
      <c r="Y66" s="60">
        <f t="shared" si="51"/>
        <v>2904</v>
      </c>
      <c r="Z66" s="70">
        <f t="shared" si="52"/>
        <v>866</v>
      </c>
      <c r="AA66" s="71">
        <f t="shared" si="53"/>
        <v>3030</v>
      </c>
      <c r="AB66" s="70"/>
      <c r="AC66" s="61"/>
    </row>
    <row r="67" spans="1:29" s="62" customFormat="1" ht="11.15" customHeight="1">
      <c r="A67" s="59">
        <v>28</v>
      </c>
      <c r="B67" s="60">
        <f t="shared" si="28"/>
        <v>517</v>
      </c>
      <c r="C67" s="60">
        <f t="shared" si="29"/>
        <v>1811</v>
      </c>
      <c r="D67" s="60">
        <f t="shared" si="30"/>
        <v>541</v>
      </c>
      <c r="E67" s="60">
        <f t="shared" si="31"/>
        <v>1893</v>
      </c>
      <c r="F67" s="60">
        <f t="shared" si="32"/>
        <v>564</v>
      </c>
      <c r="G67" s="60">
        <f t="shared" si="33"/>
        <v>1976</v>
      </c>
      <c r="H67" s="60">
        <f t="shared" si="34"/>
        <v>594</v>
      </c>
      <c r="I67" s="60">
        <f t="shared" si="35"/>
        <v>2079</v>
      </c>
      <c r="J67" s="60">
        <f t="shared" si="36"/>
        <v>623</v>
      </c>
      <c r="K67" s="60">
        <f t="shared" si="37"/>
        <v>2181</v>
      </c>
      <c r="L67" s="60">
        <f t="shared" si="38"/>
        <v>653</v>
      </c>
      <c r="M67" s="60">
        <f t="shared" si="39"/>
        <v>2284</v>
      </c>
      <c r="N67" s="60">
        <f t="shared" si="40"/>
        <v>682</v>
      </c>
      <c r="O67" s="60">
        <f t="shared" si="41"/>
        <v>2387</v>
      </c>
      <c r="P67" s="60">
        <f t="shared" si="42"/>
        <v>711</v>
      </c>
      <c r="Q67" s="60">
        <f t="shared" si="43"/>
        <v>2490</v>
      </c>
      <c r="R67" s="60">
        <f t="shared" si="44"/>
        <v>749</v>
      </c>
      <c r="S67" s="60">
        <f t="shared" si="45"/>
        <v>2621</v>
      </c>
      <c r="T67" s="60">
        <f t="shared" si="46"/>
        <v>786</v>
      </c>
      <c r="U67" s="60">
        <f t="shared" si="47"/>
        <v>2751</v>
      </c>
      <c r="V67" s="60">
        <f t="shared" si="48"/>
        <v>823</v>
      </c>
      <c r="W67" s="60">
        <f t="shared" si="49"/>
        <v>2881</v>
      </c>
      <c r="X67" s="60">
        <f t="shared" si="50"/>
        <v>860</v>
      </c>
      <c r="Y67" s="60">
        <f t="shared" si="51"/>
        <v>3012</v>
      </c>
      <c r="Z67" s="70">
        <f t="shared" si="52"/>
        <v>898</v>
      </c>
      <c r="AA67" s="71">
        <f t="shared" si="53"/>
        <v>3142</v>
      </c>
      <c r="AB67" s="70"/>
      <c r="AC67" s="61"/>
    </row>
    <row r="68" spans="1:29" s="62" customFormat="1" ht="11.15" customHeight="1">
      <c r="A68" s="59">
        <v>29</v>
      </c>
      <c r="B68" s="60">
        <f t="shared" si="28"/>
        <v>536</v>
      </c>
      <c r="C68" s="60">
        <f t="shared" si="29"/>
        <v>1876</v>
      </c>
      <c r="D68" s="60">
        <f t="shared" si="30"/>
        <v>560</v>
      </c>
      <c r="E68" s="60">
        <f t="shared" si="31"/>
        <v>1961</v>
      </c>
      <c r="F68" s="60">
        <f t="shared" si="32"/>
        <v>585</v>
      </c>
      <c r="G68" s="60">
        <f t="shared" si="33"/>
        <v>2046</v>
      </c>
      <c r="H68" s="60">
        <f t="shared" si="34"/>
        <v>615</v>
      </c>
      <c r="I68" s="60">
        <f t="shared" si="35"/>
        <v>2153</v>
      </c>
      <c r="J68" s="60">
        <f t="shared" si="36"/>
        <v>646</v>
      </c>
      <c r="K68" s="60">
        <f t="shared" si="37"/>
        <v>2259</v>
      </c>
      <c r="L68" s="60">
        <f t="shared" si="38"/>
        <v>676</v>
      </c>
      <c r="M68" s="60">
        <f t="shared" si="39"/>
        <v>2366</v>
      </c>
      <c r="N68" s="60">
        <f t="shared" si="40"/>
        <v>706</v>
      </c>
      <c r="O68" s="60">
        <f t="shared" si="41"/>
        <v>2473</v>
      </c>
      <c r="P68" s="60">
        <f t="shared" si="42"/>
        <v>737</v>
      </c>
      <c r="Q68" s="60">
        <f t="shared" si="43"/>
        <v>2579</v>
      </c>
      <c r="R68" s="60">
        <f t="shared" si="44"/>
        <v>775</v>
      </c>
      <c r="S68" s="60">
        <f t="shared" si="45"/>
        <v>2714</v>
      </c>
      <c r="T68" s="60">
        <f t="shared" si="46"/>
        <v>814</v>
      </c>
      <c r="U68" s="60">
        <f t="shared" si="47"/>
        <v>2849</v>
      </c>
      <c r="V68" s="60">
        <f t="shared" si="48"/>
        <v>853</v>
      </c>
      <c r="W68" s="60">
        <f t="shared" si="49"/>
        <v>2984</v>
      </c>
      <c r="X68" s="60">
        <f t="shared" si="50"/>
        <v>891</v>
      </c>
      <c r="Y68" s="60">
        <f t="shared" si="51"/>
        <v>3119</v>
      </c>
      <c r="Z68" s="70">
        <f t="shared" si="52"/>
        <v>930</v>
      </c>
      <c r="AA68" s="71">
        <f t="shared" si="53"/>
        <v>3254</v>
      </c>
      <c r="AB68" s="70"/>
      <c r="AC68" s="61"/>
    </row>
    <row r="69" spans="1:29" s="62" customFormat="1" ht="11.15" customHeight="1" thickBot="1">
      <c r="A69" s="63">
        <v>30</v>
      </c>
      <c r="B69" s="64">
        <f t="shared" si="28"/>
        <v>554</v>
      </c>
      <c r="C69" s="64">
        <f t="shared" si="29"/>
        <v>1940</v>
      </c>
      <c r="D69" s="64">
        <f t="shared" si="30"/>
        <v>580</v>
      </c>
      <c r="E69" s="64">
        <f t="shared" si="31"/>
        <v>2029</v>
      </c>
      <c r="F69" s="64">
        <f t="shared" si="32"/>
        <v>605</v>
      </c>
      <c r="G69" s="64">
        <f t="shared" si="33"/>
        <v>2117</v>
      </c>
      <c r="H69" s="64">
        <f t="shared" si="34"/>
        <v>636</v>
      </c>
      <c r="I69" s="64">
        <f t="shared" si="35"/>
        <v>2227</v>
      </c>
      <c r="J69" s="64">
        <f t="shared" si="36"/>
        <v>668</v>
      </c>
      <c r="K69" s="64">
        <f t="shared" si="37"/>
        <v>2337</v>
      </c>
      <c r="L69" s="64">
        <f t="shared" si="38"/>
        <v>699</v>
      </c>
      <c r="M69" s="64">
        <f t="shared" si="39"/>
        <v>2448</v>
      </c>
      <c r="N69" s="64">
        <f t="shared" si="40"/>
        <v>731</v>
      </c>
      <c r="O69" s="64">
        <f t="shared" si="41"/>
        <v>2558</v>
      </c>
      <c r="P69" s="64">
        <f t="shared" si="42"/>
        <v>762</v>
      </c>
      <c r="Q69" s="64">
        <f t="shared" si="43"/>
        <v>2668</v>
      </c>
      <c r="R69" s="64">
        <f t="shared" si="44"/>
        <v>802</v>
      </c>
      <c r="S69" s="64">
        <f t="shared" si="45"/>
        <v>2808</v>
      </c>
      <c r="T69" s="64">
        <f t="shared" si="46"/>
        <v>842</v>
      </c>
      <c r="U69" s="64">
        <f t="shared" si="47"/>
        <v>2947</v>
      </c>
      <c r="V69" s="64">
        <f t="shared" si="48"/>
        <v>882</v>
      </c>
      <c r="W69" s="64">
        <f t="shared" si="49"/>
        <v>3087</v>
      </c>
      <c r="X69" s="64">
        <f t="shared" si="50"/>
        <v>922</v>
      </c>
      <c r="Y69" s="64">
        <f t="shared" si="51"/>
        <v>3227</v>
      </c>
      <c r="Z69" s="72">
        <f t="shared" si="52"/>
        <v>962</v>
      </c>
      <c r="AA69" s="73">
        <f t="shared" si="53"/>
        <v>3366</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542</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0">
    <mergeCell ref="A1:AC1"/>
    <mergeCell ref="A2:AC2"/>
    <mergeCell ref="A3:A5"/>
    <mergeCell ref="B3:E3"/>
    <mergeCell ref="F3:AA3"/>
    <mergeCell ref="AB3:AC3"/>
    <mergeCell ref="B4:C4"/>
    <mergeCell ref="D4:E4"/>
    <mergeCell ref="F4:G4"/>
    <mergeCell ref="H4:I4"/>
    <mergeCell ref="V4:W4"/>
    <mergeCell ref="X4:Y4"/>
    <mergeCell ref="Z4:AA4"/>
    <mergeCell ref="AB4:AC4"/>
    <mergeCell ref="A37:A39"/>
    <mergeCell ref="B37:C37"/>
    <mergeCell ref="D37:E37"/>
    <mergeCell ref="F37:G37"/>
    <mergeCell ref="H37:I37"/>
    <mergeCell ref="A36:AA36"/>
    <mergeCell ref="J4:K4"/>
    <mergeCell ref="L4:M4"/>
    <mergeCell ref="N4:O4"/>
    <mergeCell ref="P4:Q4"/>
    <mergeCell ref="R4:S4"/>
    <mergeCell ref="T4:U4"/>
    <mergeCell ref="V37:W37"/>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B38:AC38"/>
    <mergeCell ref="N38:O38"/>
    <mergeCell ref="P38:Q38"/>
    <mergeCell ref="R38:S38"/>
    <mergeCell ref="T38:U38"/>
    <mergeCell ref="V38:W38"/>
    <mergeCell ref="X38:Y38"/>
  </mergeCells>
  <phoneticPr fontId="5"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F709-F996-48B4-BFD6-1B6971A42EF9}">
  <sheetPr codeName="工作表21">
    <tabColor rgb="FFC00000"/>
  </sheetPr>
  <dimension ref="A1:I61"/>
  <sheetViews>
    <sheetView workbookViewId="0"/>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180</v>
      </c>
      <c r="B1" s="22"/>
      <c r="C1" s="22"/>
      <c r="D1" s="22"/>
      <c r="E1" s="22"/>
      <c r="F1" s="22"/>
    </row>
    <row r="2" spans="1:6" ht="17.5" thickBot="1">
      <c r="A2" s="93"/>
      <c r="B2" s="93" t="s">
        <v>653</v>
      </c>
      <c r="C2" s="93"/>
      <c r="D2" s="93"/>
      <c r="E2" s="93"/>
      <c r="F2" s="2" t="s">
        <v>182</v>
      </c>
    </row>
    <row r="3" spans="1:6" ht="15.75" customHeight="1">
      <c r="A3" s="611" t="s">
        <v>17</v>
      </c>
      <c r="B3" s="613" t="s">
        <v>15</v>
      </c>
      <c r="C3" s="615" t="s">
        <v>18</v>
      </c>
      <c r="D3" s="616"/>
      <c r="E3" s="616"/>
      <c r="F3" s="617"/>
    </row>
    <row r="4" spans="1:6" ht="57" customHeight="1">
      <c r="A4" s="612"/>
      <c r="B4" s="614"/>
      <c r="C4" s="3" t="s">
        <v>183</v>
      </c>
      <c r="D4" s="4" t="s">
        <v>184</v>
      </c>
      <c r="E4" s="4" t="s">
        <v>19</v>
      </c>
      <c r="F4" s="232" t="s">
        <v>20</v>
      </c>
    </row>
    <row r="5" spans="1:6">
      <c r="A5" s="28">
        <v>1</v>
      </c>
      <c r="B5" s="228"/>
      <c r="C5" s="13"/>
      <c r="D5" s="13"/>
      <c r="E5" s="6"/>
      <c r="F5" s="235"/>
    </row>
    <row r="6" spans="1:6">
      <c r="A6" s="28">
        <f t="shared" ref="A6:A55"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36">
        <f t="shared" si="0"/>
        <v>5</v>
      </c>
      <c r="B9" s="233"/>
      <c r="C9" s="24"/>
      <c r="D9" s="237"/>
      <c r="E9" s="24"/>
      <c r="F9" s="234"/>
    </row>
    <row r="10" spans="1:6">
      <c r="A10" s="28">
        <f t="shared" si="0"/>
        <v>6</v>
      </c>
      <c r="B10" s="228">
        <v>31800</v>
      </c>
      <c r="C10" s="6">
        <f t="shared" ref="C10:C55" si="1">+ROUND(B10*0.0517,0)</f>
        <v>1644</v>
      </c>
      <c r="D10" s="220">
        <f t="shared" ref="D10:D11" si="2">+C10*2</f>
        <v>3288</v>
      </c>
      <c r="E10" s="6">
        <f t="shared" ref="E10:E11" si="3">+C10*3</f>
        <v>4932</v>
      </c>
      <c r="F10" s="235">
        <f t="shared" ref="F10:F11" si="4">+C10*4</f>
        <v>6576</v>
      </c>
    </row>
    <row r="11" spans="1:6">
      <c r="A11" s="28">
        <f t="shared" si="0"/>
        <v>7</v>
      </c>
      <c r="B11" s="228">
        <v>33300</v>
      </c>
      <c r="C11" s="6">
        <f t="shared" si="1"/>
        <v>1722</v>
      </c>
      <c r="D11" s="220">
        <f t="shared" si="2"/>
        <v>3444</v>
      </c>
      <c r="E11" s="6">
        <f t="shared" si="3"/>
        <v>5166</v>
      </c>
      <c r="F11" s="238">
        <f t="shared" si="4"/>
        <v>6888</v>
      </c>
    </row>
    <row r="12" spans="1:6">
      <c r="A12" s="5">
        <f t="shared" si="0"/>
        <v>8</v>
      </c>
      <c r="B12" s="228">
        <v>34800</v>
      </c>
      <c r="C12" s="6">
        <f t="shared" si="1"/>
        <v>1799</v>
      </c>
      <c r="D12" s="7">
        <f>+C12*2</f>
        <v>3598</v>
      </c>
      <c r="E12" s="6">
        <f>+C12*3</f>
        <v>5397</v>
      </c>
      <c r="F12" s="238">
        <f>+C12*4</f>
        <v>7196</v>
      </c>
    </row>
    <row r="13" spans="1:6">
      <c r="A13" s="8">
        <f t="shared" si="0"/>
        <v>9</v>
      </c>
      <c r="B13" s="223">
        <v>36300</v>
      </c>
      <c r="C13" s="6">
        <f t="shared" si="1"/>
        <v>1877</v>
      </c>
      <c r="D13" s="11">
        <f t="shared" ref="D13:D55" si="5">+C13*2</f>
        <v>3754</v>
      </c>
      <c r="E13" s="11">
        <f t="shared" ref="E13:E55" si="6">+C13*3</f>
        <v>5631</v>
      </c>
      <c r="F13" s="239">
        <f t="shared" ref="F13:F55" si="7">+C13*4</f>
        <v>7508</v>
      </c>
    </row>
    <row r="14" spans="1:6">
      <c r="A14" s="12">
        <f t="shared" si="0"/>
        <v>10</v>
      </c>
      <c r="B14" s="233">
        <v>38200</v>
      </c>
      <c r="C14" s="24">
        <f t="shared" si="1"/>
        <v>1975</v>
      </c>
      <c r="D14" s="25">
        <f t="shared" si="5"/>
        <v>3950</v>
      </c>
      <c r="E14" s="25">
        <f t="shared" si="6"/>
        <v>5925</v>
      </c>
      <c r="F14" s="240">
        <f t="shared" si="7"/>
        <v>7900</v>
      </c>
    </row>
    <row r="15" spans="1:6">
      <c r="A15" s="5">
        <f t="shared" si="0"/>
        <v>11</v>
      </c>
      <c r="B15" s="228">
        <v>40100</v>
      </c>
      <c r="C15" s="6">
        <f t="shared" si="1"/>
        <v>2073</v>
      </c>
      <c r="D15" s="7">
        <f t="shared" si="5"/>
        <v>4146</v>
      </c>
      <c r="E15" s="7">
        <f t="shared" si="6"/>
        <v>6219</v>
      </c>
      <c r="F15" s="238">
        <f t="shared" si="7"/>
        <v>8292</v>
      </c>
    </row>
    <row r="16" spans="1:6">
      <c r="A16" s="5">
        <f t="shared" si="0"/>
        <v>12</v>
      </c>
      <c r="B16" s="228">
        <v>42000</v>
      </c>
      <c r="C16" s="6">
        <f t="shared" si="1"/>
        <v>2171</v>
      </c>
      <c r="D16" s="7">
        <f t="shared" si="5"/>
        <v>4342</v>
      </c>
      <c r="E16" s="7">
        <f t="shared" si="6"/>
        <v>6513</v>
      </c>
      <c r="F16" s="238">
        <f t="shared" si="7"/>
        <v>8684</v>
      </c>
    </row>
    <row r="17" spans="1:6">
      <c r="A17" s="5">
        <f t="shared" si="0"/>
        <v>13</v>
      </c>
      <c r="B17" s="228">
        <v>43900</v>
      </c>
      <c r="C17" s="6">
        <f t="shared" si="1"/>
        <v>2270</v>
      </c>
      <c r="D17" s="7">
        <f t="shared" si="5"/>
        <v>4540</v>
      </c>
      <c r="E17" s="7">
        <f t="shared" si="6"/>
        <v>6810</v>
      </c>
      <c r="F17" s="238">
        <f t="shared" si="7"/>
        <v>9080</v>
      </c>
    </row>
    <row r="18" spans="1:6">
      <c r="A18" s="8">
        <f t="shared" si="0"/>
        <v>14</v>
      </c>
      <c r="B18" s="223">
        <v>45800</v>
      </c>
      <c r="C18" s="10">
        <f t="shared" si="1"/>
        <v>2368</v>
      </c>
      <c r="D18" s="11">
        <f t="shared" si="5"/>
        <v>4736</v>
      </c>
      <c r="E18" s="11">
        <f t="shared" si="6"/>
        <v>7104</v>
      </c>
      <c r="F18" s="239">
        <f t="shared" si="7"/>
        <v>9472</v>
      </c>
    </row>
    <row r="19" spans="1:6">
      <c r="A19" s="12">
        <f t="shared" si="0"/>
        <v>15</v>
      </c>
      <c r="B19" s="233">
        <v>48200</v>
      </c>
      <c r="C19" s="6">
        <f t="shared" si="1"/>
        <v>2492</v>
      </c>
      <c r="D19" s="25">
        <f t="shared" si="5"/>
        <v>4984</v>
      </c>
      <c r="E19" s="25">
        <f t="shared" si="6"/>
        <v>7476</v>
      </c>
      <c r="F19" s="240">
        <f t="shared" si="7"/>
        <v>9968</v>
      </c>
    </row>
    <row r="20" spans="1:6">
      <c r="A20" s="5">
        <f t="shared" si="0"/>
        <v>16</v>
      </c>
      <c r="B20" s="228">
        <v>50600</v>
      </c>
      <c r="C20" s="6">
        <f t="shared" si="1"/>
        <v>2616</v>
      </c>
      <c r="D20" s="7">
        <f t="shared" si="5"/>
        <v>5232</v>
      </c>
      <c r="E20" s="7">
        <f t="shared" si="6"/>
        <v>7848</v>
      </c>
      <c r="F20" s="238">
        <f t="shared" si="7"/>
        <v>10464</v>
      </c>
    </row>
    <row r="21" spans="1:6">
      <c r="A21" s="5">
        <f t="shared" si="0"/>
        <v>17</v>
      </c>
      <c r="B21" s="228">
        <v>53000</v>
      </c>
      <c r="C21" s="6">
        <f t="shared" si="1"/>
        <v>2740</v>
      </c>
      <c r="D21" s="7">
        <f t="shared" si="5"/>
        <v>5480</v>
      </c>
      <c r="E21" s="7">
        <f t="shared" si="6"/>
        <v>8220</v>
      </c>
      <c r="F21" s="238">
        <f t="shared" si="7"/>
        <v>10960</v>
      </c>
    </row>
    <row r="22" spans="1:6">
      <c r="A22" s="5">
        <f t="shared" si="0"/>
        <v>18</v>
      </c>
      <c r="B22" s="228">
        <v>55400</v>
      </c>
      <c r="C22" s="6">
        <f t="shared" si="1"/>
        <v>2864</v>
      </c>
      <c r="D22" s="7">
        <f t="shared" si="5"/>
        <v>5728</v>
      </c>
      <c r="E22" s="7">
        <f t="shared" si="6"/>
        <v>8592</v>
      </c>
      <c r="F22" s="238">
        <f t="shared" si="7"/>
        <v>11456</v>
      </c>
    </row>
    <row r="23" spans="1:6">
      <c r="A23" s="8">
        <f t="shared" si="0"/>
        <v>19</v>
      </c>
      <c r="B23" s="223">
        <v>57800</v>
      </c>
      <c r="C23" s="6">
        <f t="shared" si="1"/>
        <v>2988</v>
      </c>
      <c r="D23" s="11">
        <f t="shared" si="5"/>
        <v>5976</v>
      </c>
      <c r="E23" s="11">
        <f t="shared" si="6"/>
        <v>8964</v>
      </c>
      <c r="F23" s="239">
        <f t="shared" si="7"/>
        <v>11952</v>
      </c>
    </row>
    <row r="24" spans="1:6">
      <c r="A24" s="12">
        <f t="shared" si="0"/>
        <v>20</v>
      </c>
      <c r="B24" s="233">
        <v>60800</v>
      </c>
      <c r="C24" s="24">
        <f t="shared" si="1"/>
        <v>3143</v>
      </c>
      <c r="D24" s="25">
        <f t="shared" si="5"/>
        <v>6286</v>
      </c>
      <c r="E24" s="24">
        <f t="shared" si="6"/>
        <v>9429</v>
      </c>
      <c r="F24" s="240">
        <f t="shared" si="7"/>
        <v>12572</v>
      </c>
    </row>
    <row r="25" spans="1:6">
      <c r="A25" s="5">
        <f t="shared" si="0"/>
        <v>21</v>
      </c>
      <c r="B25" s="228">
        <v>63800</v>
      </c>
      <c r="C25" s="6">
        <f t="shared" si="1"/>
        <v>3298</v>
      </c>
      <c r="D25" s="7">
        <f t="shared" si="5"/>
        <v>6596</v>
      </c>
      <c r="E25" s="6">
        <f t="shared" si="6"/>
        <v>9894</v>
      </c>
      <c r="F25" s="238">
        <f t="shared" si="7"/>
        <v>13192</v>
      </c>
    </row>
    <row r="26" spans="1:6">
      <c r="A26" s="5">
        <f t="shared" si="0"/>
        <v>22</v>
      </c>
      <c r="B26" s="228">
        <v>66800</v>
      </c>
      <c r="C26" s="6">
        <f t="shared" si="1"/>
        <v>3454</v>
      </c>
      <c r="D26" s="7">
        <f t="shared" si="5"/>
        <v>6908</v>
      </c>
      <c r="E26" s="6">
        <f t="shared" si="6"/>
        <v>10362</v>
      </c>
      <c r="F26" s="238">
        <f t="shared" si="7"/>
        <v>13816</v>
      </c>
    </row>
    <row r="27" spans="1:6">
      <c r="A27" s="5">
        <f t="shared" si="0"/>
        <v>23</v>
      </c>
      <c r="B27" s="228">
        <v>69800</v>
      </c>
      <c r="C27" s="6">
        <f t="shared" si="1"/>
        <v>3609</v>
      </c>
      <c r="D27" s="7">
        <f t="shared" si="5"/>
        <v>7218</v>
      </c>
      <c r="E27" s="6">
        <f t="shared" si="6"/>
        <v>10827</v>
      </c>
      <c r="F27" s="238">
        <f t="shared" si="7"/>
        <v>14436</v>
      </c>
    </row>
    <row r="28" spans="1:6">
      <c r="A28" s="8">
        <f t="shared" si="0"/>
        <v>24</v>
      </c>
      <c r="B28" s="228">
        <v>72800</v>
      </c>
      <c r="C28" s="10">
        <f t="shared" si="1"/>
        <v>3764</v>
      </c>
      <c r="D28" s="7">
        <f t="shared" si="5"/>
        <v>7528</v>
      </c>
      <c r="E28" s="6">
        <f t="shared" si="6"/>
        <v>11292</v>
      </c>
      <c r="F28" s="238">
        <f t="shared" si="7"/>
        <v>15056</v>
      </c>
    </row>
    <row r="29" spans="1:6">
      <c r="A29" s="5">
        <f t="shared" si="0"/>
        <v>25</v>
      </c>
      <c r="B29" s="233">
        <v>76500</v>
      </c>
      <c r="C29" s="6">
        <f t="shared" si="1"/>
        <v>3955</v>
      </c>
      <c r="D29" s="25">
        <f t="shared" si="5"/>
        <v>7910</v>
      </c>
      <c r="E29" s="24">
        <f t="shared" si="6"/>
        <v>11865</v>
      </c>
      <c r="F29" s="240">
        <f t="shared" si="7"/>
        <v>15820</v>
      </c>
    </row>
    <row r="30" spans="1:6">
      <c r="A30" s="5">
        <f t="shared" si="0"/>
        <v>26</v>
      </c>
      <c r="B30" s="228">
        <v>80200</v>
      </c>
      <c r="C30" s="6">
        <f t="shared" si="1"/>
        <v>4146</v>
      </c>
      <c r="D30" s="7">
        <f t="shared" si="5"/>
        <v>8292</v>
      </c>
      <c r="E30" s="6">
        <f t="shared" si="6"/>
        <v>12438</v>
      </c>
      <c r="F30" s="238">
        <f t="shared" si="7"/>
        <v>16584</v>
      </c>
    </row>
    <row r="31" spans="1:6">
      <c r="A31" s="5">
        <f t="shared" si="0"/>
        <v>27</v>
      </c>
      <c r="B31" s="228">
        <v>83900</v>
      </c>
      <c r="C31" s="6">
        <f t="shared" si="1"/>
        <v>4338</v>
      </c>
      <c r="D31" s="7">
        <f t="shared" si="5"/>
        <v>8676</v>
      </c>
      <c r="E31" s="6">
        <f t="shared" si="6"/>
        <v>13014</v>
      </c>
      <c r="F31" s="238">
        <f t="shared" si="7"/>
        <v>17352</v>
      </c>
    </row>
    <row r="32" spans="1:6">
      <c r="A32" s="8">
        <f t="shared" si="0"/>
        <v>28</v>
      </c>
      <c r="B32" s="223">
        <v>87600</v>
      </c>
      <c r="C32" s="6">
        <f t="shared" si="1"/>
        <v>4529</v>
      </c>
      <c r="D32" s="11">
        <f t="shared" si="5"/>
        <v>9058</v>
      </c>
      <c r="E32" s="10">
        <f t="shared" si="6"/>
        <v>13587</v>
      </c>
      <c r="F32" s="239">
        <f t="shared" si="7"/>
        <v>18116</v>
      </c>
    </row>
    <row r="33" spans="1:6">
      <c r="A33" s="5">
        <f t="shared" si="0"/>
        <v>29</v>
      </c>
      <c r="B33" s="233">
        <v>92100</v>
      </c>
      <c r="C33" s="24">
        <f t="shared" si="1"/>
        <v>4762</v>
      </c>
      <c r="D33" s="25">
        <f t="shared" si="5"/>
        <v>9524</v>
      </c>
      <c r="E33" s="24">
        <f t="shared" si="6"/>
        <v>14286</v>
      </c>
      <c r="F33" s="240">
        <f t="shared" si="7"/>
        <v>19048</v>
      </c>
    </row>
    <row r="34" spans="1:6">
      <c r="A34" s="5">
        <f t="shared" si="0"/>
        <v>30</v>
      </c>
      <c r="B34" s="228">
        <v>96600</v>
      </c>
      <c r="C34" s="6">
        <f t="shared" si="1"/>
        <v>4994</v>
      </c>
      <c r="D34" s="7">
        <f t="shared" si="5"/>
        <v>9988</v>
      </c>
      <c r="E34" s="6">
        <f t="shared" si="6"/>
        <v>14982</v>
      </c>
      <c r="F34" s="238">
        <f t="shared" si="7"/>
        <v>19976</v>
      </c>
    </row>
    <row r="35" spans="1:6">
      <c r="A35" s="5">
        <f t="shared" si="0"/>
        <v>31</v>
      </c>
      <c r="B35" s="228">
        <v>101100</v>
      </c>
      <c r="C35" s="6">
        <f t="shared" si="1"/>
        <v>5227</v>
      </c>
      <c r="D35" s="7">
        <f t="shared" si="5"/>
        <v>10454</v>
      </c>
      <c r="E35" s="6">
        <f t="shared" si="6"/>
        <v>15681</v>
      </c>
      <c r="F35" s="238">
        <f t="shared" si="7"/>
        <v>20908</v>
      </c>
    </row>
    <row r="36" spans="1:6">
      <c r="A36" s="5">
        <f t="shared" si="0"/>
        <v>32</v>
      </c>
      <c r="B36" s="228">
        <v>105600</v>
      </c>
      <c r="C36" s="6">
        <f t="shared" si="1"/>
        <v>5460</v>
      </c>
      <c r="D36" s="7">
        <f t="shared" si="5"/>
        <v>10920</v>
      </c>
      <c r="E36" s="6">
        <f t="shared" si="6"/>
        <v>16380</v>
      </c>
      <c r="F36" s="238">
        <f t="shared" si="7"/>
        <v>21840</v>
      </c>
    </row>
    <row r="37" spans="1:6">
      <c r="A37" s="8">
        <f t="shared" si="0"/>
        <v>33</v>
      </c>
      <c r="B37" s="228">
        <v>110100</v>
      </c>
      <c r="C37" s="10">
        <f t="shared" si="1"/>
        <v>5692</v>
      </c>
      <c r="D37" s="11">
        <f t="shared" si="5"/>
        <v>11384</v>
      </c>
      <c r="E37" s="6">
        <f t="shared" si="6"/>
        <v>17076</v>
      </c>
      <c r="F37" s="238">
        <f t="shared" si="7"/>
        <v>22768</v>
      </c>
    </row>
    <row r="38" spans="1:6">
      <c r="A38" s="5">
        <f t="shared" si="0"/>
        <v>34</v>
      </c>
      <c r="B38" s="233">
        <v>115500</v>
      </c>
      <c r="C38" s="24">
        <f t="shared" si="1"/>
        <v>5971</v>
      </c>
      <c r="D38" s="7">
        <f t="shared" si="5"/>
        <v>11942</v>
      </c>
      <c r="E38" s="24">
        <f t="shared" si="6"/>
        <v>17913</v>
      </c>
      <c r="F38" s="240">
        <f t="shared" si="7"/>
        <v>23884</v>
      </c>
    </row>
    <row r="39" spans="1:6">
      <c r="A39" s="5">
        <f t="shared" si="0"/>
        <v>35</v>
      </c>
      <c r="B39" s="228">
        <v>120900</v>
      </c>
      <c r="C39" s="6">
        <f t="shared" si="1"/>
        <v>6251</v>
      </c>
      <c r="D39" s="7">
        <f t="shared" si="5"/>
        <v>12502</v>
      </c>
      <c r="E39" s="6">
        <f t="shared" si="6"/>
        <v>18753</v>
      </c>
      <c r="F39" s="238">
        <f t="shared" si="7"/>
        <v>25004</v>
      </c>
    </row>
    <row r="40" spans="1:6">
      <c r="A40" s="5">
        <f t="shared" si="0"/>
        <v>36</v>
      </c>
      <c r="B40" s="228">
        <v>126300</v>
      </c>
      <c r="C40" s="6">
        <f t="shared" si="1"/>
        <v>6530</v>
      </c>
      <c r="D40" s="7">
        <f t="shared" si="5"/>
        <v>13060</v>
      </c>
      <c r="E40" s="6">
        <f t="shared" si="6"/>
        <v>19590</v>
      </c>
      <c r="F40" s="238">
        <f t="shared" si="7"/>
        <v>26120</v>
      </c>
    </row>
    <row r="41" spans="1:6">
      <c r="A41" s="5">
        <f t="shared" si="0"/>
        <v>37</v>
      </c>
      <c r="B41" s="228">
        <v>131700</v>
      </c>
      <c r="C41" s="6">
        <f t="shared" si="1"/>
        <v>6809</v>
      </c>
      <c r="D41" s="7">
        <f t="shared" si="5"/>
        <v>13618</v>
      </c>
      <c r="E41" s="6">
        <f t="shared" si="6"/>
        <v>20427</v>
      </c>
      <c r="F41" s="238">
        <f t="shared" si="7"/>
        <v>27236</v>
      </c>
    </row>
    <row r="42" spans="1:6">
      <c r="A42" s="5">
        <f t="shared" si="0"/>
        <v>38</v>
      </c>
      <c r="B42" s="228">
        <v>137100</v>
      </c>
      <c r="C42" s="6">
        <f t="shared" si="1"/>
        <v>7088</v>
      </c>
      <c r="D42" s="7">
        <f t="shared" si="5"/>
        <v>14176</v>
      </c>
      <c r="E42" s="7">
        <f t="shared" si="6"/>
        <v>21264</v>
      </c>
      <c r="F42" s="238">
        <f t="shared" si="7"/>
        <v>28352</v>
      </c>
    </row>
    <row r="43" spans="1:6">
      <c r="A43" s="5">
        <f t="shared" si="0"/>
        <v>39</v>
      </c>
      <c r="B43" s="228">
        <v>142500</v>
      </c>
      <c r="C43" s="6">
        <f t="shared" si="1"/>
        <v>7367</v>
      </c>
      <c r="D43" s="7">
        <f t="shared" si="5"/>
        <v>14734</v>
      </c>
      <c r="E43" s="7">
        <f t="shared" si="6"/>
        <v>22101</v>
      </c>
      <c r="F43" s="238">
        <f t="shared" si="7"/>
        <v>29468</v>
      </c>
    </row>
    <row r="44" spans="1:6">
      <c r="A44" s="5">
        <f t="shared" si="0"/>
        <v>40</v>
      </c>
      <c r="B44" s="228">
        <v>147900</v>
      </c>
      <c r="C44" s="6">
        <f t="shared" si="1"/>
        <v>7646</v>
      </c>
      <c r="D44" s="7">
        <f t="shared" si="5"/>
        <v>15292</v>
      </c>
      <c r="E44" s="7">
        <f t="shared" si="6"/>
        <v>22938</v>
      </c>
      <c r="F44" s="238">
        <f t="shared" si="7"/>
        <v>30584</v>
      </c>
    </row>
    <row r="45" spans="1:6">
      <c r="A45" s="8">
        <f>+A44+1</f>
        <v>41</v>
      </c>
      <c r="B45" s="223">
        <v>150000</v>
      </c>
      <c r="C45" s="10">
        <f t="shared" si="1"/>
        <v>7755</v>
      </c>
      <c r="D45" s="11">
        <f t="shared" si="5"/>
        <v>15510</v>
      </c>
      <c r="E45" s="11">
        <f t="shared" si="6"/>
        <v>23265</v>
      </c>
      <c r="F45" s="239">
        <f t="shared" si="7"/>
        <v>31020</v>
      </c>
    </row>
    <row r="46" spans="1:6">
      <c r="A46" s="12">
        <f t="shared" si="0"/>
        <v>42</v>
      </c>
      <c r="B46" s="233">
        <v>156400</v>
      </c>
      <c r="C46" s="6">
        <f t="shared" si="1"/>
        <v>8086</v>
      </c>
      <c r="D46" s="25">
        <f t="shared" si="5"/>
        <v>16172</v>
      </c>
      <c r="E46" s="25">
        <f t="shared" si="6"/>
        <v>24258</v>
      </c>
      <c r="F46" s="240">
        <f t="shared" si="7"/>
        <v>32344</v>
      </c>
    </row>
    <row r="47" spans="1:6">
      <c r="A47" s="5">
        <f t="shared" si="0"/>
        <v>43</v>
      </c>
      <c r="B47" s="228">
        <v>162800</v>
      </c>
      <c r="C47" s="6">
        <f t="shared" si="1"/>
        <v>8417</v>
      </c>
      <c r="D47" s="7">
        <f t="shared" si="5"/>
        <v>16834</v>
      </c>
      <c r="E47" s="7">
        <f t="shared" si="6"/>
        <v>25251</v>
      </c>
      <c r="F47" s="238">
        <f t="shared" si="7"/>
        <v>33668</v>
      </c>
    </row>
    <row r="48" spans="1:6">
      <c r="A48" s="5">
        <f t="shared" si="0"/>
        <v>44</v>
      </c>
      <c r="B48" s="228">
        <v>169200</v>
      </c>
      <c r="C48" s="6">
        <f t="shared" si="1"/>
        <v>8748</v>
      </c>
      <c r="D48" s="7">
        <f t="shared" si="5"/>
        <v>17496</v>
      </c>
      <c r="E48" s="7">
        <f t="shared" si="6"/>
        <v>26244</v>
      </c>
      <c r="F48" s="238">
        <f t="shared" si="7"/>
        <v>34992</v>
      </c>
    </row>
    <row r="49" spans="1:9">
      <c r="A49" s="5">
        <f>+A48+1</f>
        <v>45</v>
      </c>
      <c r="B49" s="228">
        <v>175600</v>
      </c>
      <c r="C49" s="6">
        <f t="shared" si="1"/>
        <v>9079</v>
      </c>
      <c r="D49" s="7">
        <f t="shared" si="5"/>
        <v>18158</v>
      </c>
      <c r="E49" s="7">
        <f t="shared" si="6"/>
        <v>27237</v>
      </c>
      <c r="F49" s="238">
        <f t="shared" si="7"/>
        <v>36316</v>
      </c>
    </row>
    <row r="50" spans="1:9">
      <c r="A50" s="8">
        <f t="shared" si="0"/>
        <v>46</v>
      </c>
      <c r="B50" s="228">
        <v>182000</v>
      </c>
      <c r="C50" s="6">
        <f t="shared" si="1"/>
        <v>9409</v>
      </c>
      <c r="D50" s="7">
        <f t="shared" si="5"/>
        <v>18818</v>
      </c>
      <c r="E50" s="7">
        <f t="shared" si="6"/>
        <v>28227</v>
      </c>
      <c r="F50" s="238">
        <f t="shared" si="7"/>
        <v>37636</v>
      </c>
    </row>
    <row r="51" spans="1:9">
      <c r="A51" s="12">
        <f t="shared" si="0"/>
        <v>47</v>
      </c>
      <c r="B51" s="511">
        <v>189500</v>
      </c>
      <c r="C51" s="24">
        <f t="shared" si="1"/>
        <v>9797</v>
      </c>
      <c r="D51" s="24">
        <f t="shared" si="5"/>
        <v>19594</v>
      </c>
      <c r="E51" s="24">
        <f t="shared" si="6"/>
        <v>29391</v>
      </c>
      <c r="F51" s="234">
        <f t="shared" si="7"/>
        <v>39188</v>
      </c>
    </row>
    <row r="52" spans="1:9">
      <c r="A52" s="5">
        <f t="shared" si="0"/>
        <v>48</v>
      </c>
      <c r="B52" s="512">
        <v>197000</v>
      </c>
      <c r="C52" s="6">
        <f t="shared" si="1"/>
        <v>10185</v>
      </c>
      <c r="D52" s="6">
        <f t="shared" si="5"/>
        <v>20370</v>
      </c>
      <c r="E52" s="6">
        <f t="shared" si="6"/>
        <v>30555</v>
      </c>
      <c r="F52" s="235">
        <f t="shared" si="7"/>
        <v>40740</v>
      </c>
    </row>
    <row r="53" spans="1:9">
      <c r="A53" s="5">
        <f t="shared" si="0"/>
        <v>49</v>
      </c>
      <c r="B53" s="512">
        <v>204500</v>
      </c>
      <c r="C53" s="6">
        <f t="shared" si="1"/>
        <v>10573</v>
      </c>
      <c r="D53" s="6">
        <f t="shared" si="5"/>
        <v>21146</v>
      </c>
      <c r="E53" s="6">
        <f t="shared" si="6"/>
        <v>31719</v>
      </c>
      <c r="F53" s="235">
        <f t="shared" si="7"/>
        <v>42292</v>
      </c>
    </row>
    <row r="54" spans="1:9">
      <c r="A54" s="5">
        <f t="shared" si="0"/>
        <v>50</v>
      </c>
      <c r="B54" s="512">
        <v>212000</v>
      </c>
      <c r="C54" s="6">
        <f t="shared" si="1"/>
        <v>10960</v>
      </c>
      <c r="D54" s="6">
        <f t="shared" si="5"/>
        <v>21920</v>
      </c>
      <c r="E54" s="6">
        <f t="shared" si="6"/>
        <v>32880</v>
      </c>
      <c r="F54" s="235">
        <f t="shared" si="7"/>
        <v>43840</v>
      </c>
    </row>
    <row r="55" spans="1:9" ht="17.5" thickBot="1">
      <c r="A55" s="15">
        <f t="shared" si="0"/>
        <v>51</v>
      </c>
      <c r="B55" s="513">
        <v>219500</v>
      </c>
      <c r="C55" s="16">
        <f t="shared" si="1"/>
        <v>11348</v>
      </c>
      <c r="D55" s="16">
        <f t="shared" si="5"/>
        <v>22696</v>
      </c>
      <c r="E55" s="16">
        <f t="shared" si="6"/>
        <v>34044</v>
      </c>
      <c r="F55" s="514">
        <f t="shared" si="7"/>
        <v>45392</v>
      </c>
    </row>
    <row r="56" spans="1:9">
      <c r="A56" s="211" t="s">
        <v>647</v>
      </c>
      <c r="B56" s="242"/>
      <c r="C56" s="242"/>
      <c r="D56" s="242"/>
      <c r="E56" s="242"/>
      <c r="F56" s="33" t="s">
        <v>458</v>
      </c>
    </row>
    <row r="57" spans="1:9" ht="14.25" customHeight="1">
      <c r="A57" s="211"/>
      <c r="B57" s="242"/>
      <c r="C57" s="242"/>
      <c r="D57" s="242"/>
      <c r="E57" s="242"/>
      <c r="F57" s="33"/>
    </row>
    <row r="58" spans="1:9" ht="14.25" customHeight="1">
      <c r="A58" s="243" t="s">
        <v>648</v>
      </c>
      <c r="B58" s="244"/>
      <c r="C58" s="244"/>
      <c r="D58" s="244"/>
      <c r="E58" s="244"/>
      <c r="F58" s="245"/>
      <c r="G58" s="18"/>
      <c r="H58" s="19"/>
      <c r="I58" s="18"/>
    </row>
    <row r="59" spans="1:9" ht="14.25" customHeight="1">
      <c r="A59" s="515" t="s">
        <v>649</v>
      </c>
      <c r="B59" s="244"/>
      <c r="C59" s="244"/>
      <c r="D59" s="244"/>
      <c r="E59" s="244"/>
      <c r="F59" s="245"/>
      <c r="G59" s="18"/>
      <c r="H59" s="19"/>
      <c r="I59" s="18"/>
    </row>
    <row r="60" spans="1:9" ht="14.25" customHeight="1">
      <c r="A60" s="246" t="s">
        <v>650</v>
      </c>
      <c r="B60" s="246"/>
      <c r="C60" s="246"/>
      <c r="D60" s="246"/>
      <c r="E60" s="246"/>
      <c r="F60" s="246"/>
      <c r="G60" s="20"/>
      <c r="H60" s="20"/>
      <c r="I60" s="20"/>
    </row>
    <row r="61" spans="1:9" ht="109.5" customHeight="1">
      <c r="A61" s="618" t="s">
        <v>651</v>
      </c>
      <c r="B61" s="618"/>
      <c r="C61" s="618"/>
      <c r="D61" s="618"/>
      <c r="E61" s="618"/>
      <c r="F61" s="618"/>
      <c r="G61" s="20"/>
      <c r="H61" s="20"/>
      <c r="I61" s="20"/>
    </row>
  </sheetData>
  <mergeCells count="4">
    <mergeCell ref="A3:A4"/>
    <mergeCell ref="B3:B4"/>
    <mergeCell ref="C3:F3"/>
    <mergeCell ref="A61:F61"/>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D8AF6-6DC5-49BB-83BD-ECE66C00D132}">
  <sheetPr codeName="工作表12">
    <tabColor rgb="FFC00000"/>
  </sheetPr>
  <dimension ref="A1:I58"/>
  <sheetViews>
    <sheetView workbookViewId="0">
      <selection activeCell="I4" sqref="I4"/>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17" t="s">
        <v>56</v>
      </c>
      <c r="C1" s="22"/>
      <c r="D1" s="22"/>
      <c r="E1" s="22"/>
      <c r="F1" s="22"/>
    </row>
    <row r="2" spans="1:8" ht="17.5" thickBot="1">
      <c r="B2" s="22" t="s">
        <v>432</v>
      </c>
      <c r="C2" s="22"/>
      <c r="D2" s="22"/>
      <c r="E2" s="22"/>
      <c r="F2" s="22"/>
      <c r="H2" s="2" t="s">
        <v>14</v>
      </c>
    </row>
    <row r="3" spans="1:8" ht="22.5" customHeight="1">
      <c r="A3" s="611" t="s">
        <v>17</v>
      </c>
      <c r="B3" s="613" t="s">
        <v>57</v>
      </c>
      <c r="C3" s="625" t="s">
        <v>16</v>
      </c>
      <c r="D3" s="626"/>
      <c r="E3" s="626"/>
      <c r="F3" s="627"/>
      <c r="G3" s="628" t="s">
        <v>58</v>
      </c>
      <c r="H3" s="619" t="s">
        <v>59</v>
      </c>
    </row>
    <row r="4" spans="1:8" ht="48" customHeight="1">
      <c r="A4" s="612"/>
      <c r="B4" s="624"/>
      <c r="C4" s="3" t="s">
        <v>60</v>
      </c>
      <c r="D4" s="4" t="s">
        <v>61</v>
      </c>
      <c r="E4" s="192" t="s">
        <v>62</v>
      </c>
      <c r="F4" s="192" t="s">
        <v>63</v>
      </c>
      <c r="G4" s="629"/>
      <c r="H4" s="620"/>
    </row>
    <row r="5" spans="1:8">
      <c r="A5" s="5">
        <v>1</v>
      </c>
      <c r="B5" s="219">
        <v>25250</v>
      </c>
      <c r="C5" s="6">
        <f t="shared" ref="C5:C50" si="0">+ROUND(B5*0.0517*0.3,0)</f>
        <v>392</v>
      </c>
      <c r="D5" s="7">
        <f t="shared" ref="D5:D15" si="1">+C5*2</f>
        <v>784</v>
      </c>
      <c r="E5" s="7">
        <f t="shared" ref="E5:E50" si="2">+C5*3</f>
        <v>1176</v>
      </c>
      <c r="F5" s="220">
        <f t="shared" ref="F5:F50" si="3">+C5*4</f>
        <v>1568</v>
      </c>
      <c r="G5" s="221">
        <f t="shared" ref="G5:G50" si="4">+ROUND(B5*0.0517*0.6*1.58,0)</f>
        <v>1238</v>
      </c>
      <c r="H5" s="222">
        <f t="shared" ref="H5:H50" si="5">+ROUND(B5*0.0517*0.1*1.58,0)</f>
        <v>206</v>
      </c>
    </row>
    <row r="6" spans="1:8">
      <c r="A6" s="5">
        <f t="shared" ref="A6:A50" si="6">+A5+1</f>
        <v>2</v>
      </c>
      <c r="B6" s="219">
        <v>26400</v>
      </c>
      <c r="C6" s="6">
        <f t="shared" si="0"/>
        <v>409</v>
      </c>
      <c r="D6" s="7">
        <f t="shared" si="1"/>
        <v>818</v>
      </c>
      <c r="E6" s="7">
        <f t="shared" si="2"/>
        <v>1227</v>
      </c>
      <c r="F6" s="220">
        <f t="shared" si="3"/>
        <v>1636</v>
      </c>
      <c r="G6" s="221">
        <f t="shared" si="4"/>
        <v>1294</v>
      </c>
      <c r="H6" s="222">
        <f t="shared" si="5"/>
        <v>216</v>
      </c>
    </row>
    <row r="7" spans="1:8">
      <c r="A7" s="5">
        <f t="shared" si="6"/>
        <v>3</v>
      </c>
      <c r="B7" s="219">
        <v>27600</v>
      </c>
      <c r="C7" s="6">
        <f t="shared" si="0"/>
        <v>428</v>
      </c>
      <c r="D7" s="7">
        <f t="shared" si="1"/>
        <v>856</v>
      </c>
      <c r="E7" s="7">
        <f t="shared" si="2"/>
        <v>1284</v>
      </c>
      <c r="F7" s="220">
        <f t="shared" si="3"/>
        <v>1712</v>
      </c>
      <c r="G7" s="221">
        <f t="shared" si="4"/>
        <v>1353</v>
      </c>
      <c r="H7" s="222">
        <f t="shared" si="5"/>
        <v>225</v>
      </c>
    </row>
    <row r="8" spans="1:8">
      <c r="A8" s="8">
        <f t="shared" si="6"/>
        <v>4</v>
      </c>
      <c r="B8" s="223">
        <v>28800</v>
      </c>
      <c r="C8" s="10">
        <f t="shared" si="0"/>
        <v>447</v>
      </c>
      <c r="D8" s="11">
        <f t="shared" si="1"/>
        <v>894</v>
      </c>
      <c r="E8" s="11">
        <f t="shared" si="2"/>
        <v>1341</v>
      </c>
      <c r="F8" s="203">
        <f t="shared" si="3"/>
        <v>1788</v>
      </c>
      <c r="G8" s="221">
        <f t="shared" si="4"/>
        <v>1412</v>
      </c>
      <c r="H8" s="222">
        <f t="shared" si="5"/>
        <v>235</v>
      </c>
    </row>
    <row r="9" spans="1:8">
      <c r="A9" s="5">
        <f t="shared" si="6"/>
        <v>5</v>
      </c>
      <c r="B9" s="219">
        <v>30300</v>
      </c>
      <c r="C9" s="6">
        <f t="shared" si="0"/>
        <v>470</v>
      </c>
      <c r="D9" s="7">
        <f t="shared" si="1"/>
        <v>940</v>
      </c>
      <c r="E9" s="7">
        <f t="shared" si="2"/>
        <v>1410</v>
      </c>
      <c r="F9" s="220">
        <f t="shared" si="3"/>
        <v>1880</v>
      </c>
      <c r="G9" s="224">
        <f t="shared" si="4"/>
        <v>1485</v>
      </c>
      <c r="H9" s="225">
        <f t="shared" si="5"/>
        <v>248</v>
      </c>
    </row>
    <row r="10" spans="1:8">
      <c r="A10" s="5">
        <f t="shared" si="6"/>
        <v>6</v>
      </c>
      <c r="B10" s="219">
        <v>31800</v>
      </c>
      <c r="C10" s="6">
        <f t="shared" si="0"/>
        <v>493</v>
      </c>
      <c r="D10" s="7">
        <f t="shared" si="1"/>
        <v>986</v>
      </c>
      <c r="E10" s="7">
        <f t="shared" si="2"/>
        <v>1479</v>
      </c>
      <c r="F10" s="220">
        <f t="shared" si="3"/>
        <v>1972</v>
      </c>
      <c r="G10" s="221">
        <f t="shared" si="4"/>
        <v>1559</v>
      </c>
      <c r="H10" s="222">
        <f t="shared" si="5"/>
        <v>260</v>
      </c>
    </row>
    <row r="11" spans="1:8">
      <c r="A11" s="5">
        <f t="shared" si="6"/>
        <v>7</v>
      </c>
      <c r="B11" s="219">
        <v>33300</v>
      </c>
      <c r="C11" s="6">
        <f t="shared" si="0"/>
        <v>516</v>
      </c>
      <c r="D11" s="7">
        <f t="shared" si="1"/>
        <v>1032</v>
      </c>
      <c r="E11" s="7">
        <f t="shared" si="2"/>
        <v>1548</v>
      </c>
      <c r="F11" s="220">
        <f t="shared" si="3"/>
        <v>2064</v>
      </c>
      <c r="G11" s="221">
        <f t="shared" si="4"/>
        <v>1632</v>
      </c>
      <c r="H11" s="222">
        <f t="shared" si="5"/>
        <v>272</v>
      </c>
    </row>
    <row r="12" spans="1:8">
      <c r="A12" s="5">
        <f t="shared" si="6"/>
        <v>8</v>
      </c>
      <c r="B12" s="219">
        <v>34800</v>
      </c>
      <c r="C12" s="6">
        <f t="shared" si="0"/>
        <v>540</v>
      </c>
      <c r="D12" s="7">
        <f t="shared" si="1"/>
        <v>1080</v>
      </c>
      <c r="E12" s="7">
        <f t="shared" si="2"/>
        <v>1620</v>
      </c>
      <c r="F12" s="220">
        <f t="shared" si="3"/>
        <v>2160</v>
      </c>
      <c r="G12" s="221">
        <f t="shared" si="4"/>
        <v>1706</v>
      </c>
      <c r="H12" s="222">
        <f t="shared" si="5"/>
        <v>284</v>
      </c>
    </row>
    <row r="13" spans="1:8">
      <c r="A13" s="8">
        <f t="shared" si="6"/>
        <v>9</v>
      </c>
      <c r="B13" s="223">
        <v>36300</v>
      </c>
      <c r="C13" s="10">
        <f t="shared" si="0"/>
        <v>563</v>
      </c>
      <c r="D13" s="11">
        <f t="shared" si="1"/>
        <v>1126</v>
      </c>
      <c r="E13" s="11">
        <f t="shared" si="2"/>
        <v>1689</v>
      </c>
      <c r="F13" s="203">
        <f t="shared" si="3"/>
        <v>2252</v>
      </c>
      <c r="G13" s="226">
        <f t="shared" si="4"/>
        <v>1779</v>
      </c>
      <c r="H13" s="227">
        <f t="shared" si="5"/>
        <v>297</v>
      </c>
    </row>
    <row r="14" spans="1:8">
      <c r="A14" s="5">
        <f t="shared" si="6"/>
        <v>10</v>
      </c>
      <c r="B14" s="219">
        <v>38200</v>
      </c>
      <c r="C14" s="6">
        <f t="shared" si="0"/>
        <v>592</v>
      </c>
      <c r="D14" s="7">
        <f t="shared" si="1"/>
        <v>1184</v>
      </c>
      <c r="E14" s="7">
        <f t="shared" si="2"/>
        <v>1776</v>
      </c>
      <c r="F14" s="220">
        <f t="shared" si="3"/>
        <v>2368</v>
      </c>
      <c r="G14" s="221">
        <f t="shared" si="4"/>
        <v>1872</v>
      </c>
      <c r="H14" s="222">
        <f t="shared" si="5"/>
        <v>312</v>
      </c>
    </row>
    <row r="15" spans="1:8">
      <c r="A15" s="5">
        <f t="shared" si="6"/>
        <v>11</v>
      </c>
      <c r="B15" s="219">
        <v>40100</v>
      </c>
      <c r="C15" s="6">
        <f t="shared" si="0"/>
        <v>622</v>
      </c>
      <c r="D15" s="7">
        <f t="shared" si="1"/>
        <v>1244</v>
      </c>
      <c r="E15" s="7">
        <f t="shared" si="2"/>
        <v>1866</v>
      </c>
      <c r="F15" s="220">
        <f t="shared" si="3"/>
        <v>2488</v>
      </c>
      <c r="G15" s="221">
        <f t="shared" si="4"/>
        <v>1965</v>
      </c>
      <c r="H15" s="222">
        <f t="shared" si="5"/>
        <v>328</v>
      </c>
    </row>
    <row r="16" spans="1:8">
      <c r="A16" s="5">
        <f t="shared" si="6"/>
        <v>12</v>
      </c>
      <c r="B16" s="219">
        <v>42000</v>
      </c>
      <c r="C16" s="6">
        <f t="shared" si="0"/>
        <v>651</v>
      </c>
      <c r="D16" s="7">
        <f>+C16*2</f>
        <v>1302</v>
      </c>
      <c r="E16" s="7">
        <f t="shared" si="2"/>
        <v>1953</v>
      </c>
      <c r="F16" s="220">
        <f t="shared" si="3"/>
        <v>2604</v>
      </c>
      <c r="G16" s="221">
        <f t="shared" si="4"/>
        <v>2058</v>
      </c>
      <c r="H16" s="222">
        <f t="shared" si="5"/>
        <v>343</v>
      </c>
    </row>
    <row r="17" spans="1:8">
      <c r="A17" s="5">
        <f t="shared" si="6"/>
        <v>13</v>
      </c>
      <c r="B17" s="219">
        <v>43900</v>
      </c>
      <c r="C17" s="6">
        <f t="shared" si="0"/>
        <v>681</v>
      </c>
      <c r="D17" s="7">
        <f t="shared" ref="D17:D50" si="7">+C17*2</f>
        <v>1362</v>
      </c>
      <c r="E17" s="7">
        <f t="shared" si="2"/>
        <v>2043</v>
      </c>
      <c r="F17" s="220">
        <f t="shared" si="3"/>
        <v>2724</v>
      </c>
      <c r="G17" s="221">
        <f t="shared" si="4"/>
        <v>2152</v>
      </c>
      <c r="H17" s="222">
        <f t="shared" si="5"/>
        <v>359</v>
      </c>
    </row>
    <row r="18" spans="1:8">
      <c r="A18" s="8">
        <f t="shared" si="6"/>
        <v>14</v>
      </c>
      <c r="B18" s="223">
        <v>45800</v>
      </c>
      <c r="C18" s="10">
        <f t="shared" si="0"/>
        <v>710</v>
      </c>
      <c r="D18" s="11">
        <f t="shared" si="7"/>
        <v>1420</v>
      </c>
      <c r="E18" s="11">
        <f t="shared" si="2"/>
        <v>2130</v>
      </c>
      <c r="F18" s="203">
        <f t="shared" si="3"/>
        <v>2840</v>
      </c>
      <c r="G18" s="221">
        <f t="shared" si="4"/>
        <v>2245</v>
      </c>
      <c r="H18" s="222">
        <f t="shared" si="5"/>
        <v>374</v>
      </c>
    </row>
    <row r="19" spans="1:8">
      <c r="A19" s="5">
        <f t="shared" si="6"/>
        <v>15</v>
      </c>
      <c r="B19" s="219">
        <v>48200</v>
      </c>
      <c r="C19" s="6">
        <f t="shared" si="0"/>
        <v>748</v>
      </c>
      <c r="D19" s="7">
        <f t="shared" si="7"/>
        <v>1496</v>
      </c>
      <c r="E19" s="7">
        <f t="shared" si="2"/>
        <v>2244</v>
      </c>
      <c r="F19" s="220">
        <f t="shared" si="3"/>
        <v>2992</v>
      </c>
      <c r="G19" s="224">
        <f t="shared" si="4"/>
        <v>2362</v>
      </c>
      <c r="H19" s="225">
        <f t="shared" si="5"/>
        <v>394</v>
      </c>
    </row>
    <row r="20" spans="1:8">
      <c r="A20" s="5">
        <f t="shared" si="6"/>
        <v>16</v>
      </c>
      <c r="B20" s="219">
        <v>50600</v>
      </c>
      <c r="C20" s="6">
        <f t="shared" si="0"/>
        <v>785</v>
      </c>
      <c r="D20" s="7">
        <f t="shared" si="7"/>
        <v>1570</v>
      </c>
      <c r="E20" s="7">
        <f t="shared" si="2"/>
        <v>2355</v>
      </c>
      <c r="F20" s="220">
        <f t="shared" si="3"/>
        <v>3140</v>
      </c>
      <c r="G20" s="221">
        <f t="shared" si="4"/>
        <v>2480</v>
      </c>
      <c r="H20" s="222">
        <f t="shared" si="5"/>
        <v>413</v>
      </c>
    </row>
    <row r="21" spans="1:8">
      <c r="A21" s="5">
        <f t="shared" si="6"/>
        <v>17</v>
      </c>
      <c r="B21" s="219">
        <v>53000</v>
      </c>
      <c r="C21" s="6">
        <f t="shared" si="0"/>
        <v>822</v>
      </c>
      <c r="D21" s="7">
        <f t="shared" si="7"/>
        <v>1644</v>
      </c>
      <c r="E21" s="7">
        <f t="shared" si="2"/>
        <v>2466</v>
      </c>
      <c r="F21" s="220">
        <f t="shared" si="3"/>
        <v>3288</v>
      </c>
      <c r="G21" s="221">
        <f t="shared" si="4"/>
        <v>2598</v>
      </c>
      <c r="H21" s="222">
        <f t="shared" si="5"/>
        <v>433</v>
      </c>
    </row>
    <row r="22" spans="1:8">
      <c r="A22" s="5">
        <f t="shared" si="6"/>
        <v>18</v>
      </c>
      <c r="B22" s="219">
        <v>55400</v>
      </c>
      <c r="C22" s="6">
        <f t="shared" si="0"/>
        <v>859</v>
      </c>
      <c r="D22" s="7">
        <f t="shared" si="7"/>
        <v>1718</v>
      </c>
      <c r="E22" s="7">
        <f t="shared" si="2"/>
        <v>2577</v>
      </c>
      <c r="F22" s="220">
        <f t="shared" si="3"/>
        <v>3436</v>
      </c>
      <c r="G22" s="221">
        <f t="shared" si="4"/>
        <v>2715</v>
      </c>
      <c r="H22" s="222">
        <f t="shared" si="5"/>
        <v>453</v>
      </c>
    </row>
    <row r="23" spans="1:8">
      <c r="A23" s="8">
        <f t="shared" si="6"/>
        <v>19</v>
      </c>
      <c r="B23" s="223">
        <v>57800</v>
      </c>
      <c r="C23" s="10">
        <f t="shared" si="0"/>
        <v>896</v>
      </c>
      <c r="D23" s="11">
        <f t="shared" si="7"/>
        <v>1792</v>
      </c>
      <c r="E23" s="11">
        <f t="shared" si="2"/>
        <v>2688</v>
      </c>
      <c r="F23" s="203">
        <f t="shared" si="3"/>
        <v>3584</v>
      </c>
      <c r="G23" s="226">
        <f t="shared" si="4"/>
        <v>2833</v>
      </c>
      <c r="H23" s="227">
        <f t="shared" si="5"/>
        <v>472</v>
      </c>
    </row>
    <row r="24" spans="1:8">
      <c r="A24" s="12">
        <f t="shared" si="6"/>
        <v>20</v>
      </c>
      <c r="B24" s="219">
        <v>60800</v>
      </c>
      <c r="C24" s="6">
        <f t="shared" si="0"/>
        <v>943</v>
      </c>
      <c r="D24" s="7">
        <f t="shared" si="7"/>
        <v>1886</v>
      </c>
      <c r="E24" s="6">
        <f t="shared" si="2"/>
        <v>2829</v>
      </c>
      <c r="F24" s="13">
        <f t="shared" si="3"/>
        <v>3772</v>
      </c>
      <c r="G24" s="221">
        <f t="shared" si="4"/>
        <v>2980</v>
      </c>
      <c r="H24" s="222">
        <f t="shared" si="5"/>
        <v>497</v>
      </c>
    </row>
    <row r="25" spans="1:8">
      <c r="A25" s="5">
        <f t="shared" si="6"/>
        <v>21</v>
      </c>
      <c r="B25" s="219">
        <v>63800</v>
      </c>
      <c r="C25" s="6">
        <f t="shared" si="0"/>
        <v>990</v>
      </c>
      <c r="D25" s="7">
        <f t="shared" si="7"/>
        <v>1980</v>
      </c>
      <c r="E25" s="6">
        <f t="shared" si="2"/>
        <v>2970</v>
      </c>
      <c r="F25" s="13">
        <f t="shared" si="3"/>
        <v>3960</v>
      </c>
      <c r="G25" s="221">
        <f t="shared" si="4"/>
        <v>3127</v>
      </c>
      <c r="H25" s="222">
        <f t="shared" si="5"/>
        <v>521</v>
      </c>
    </row>
    <row r="26" spans="1:8">
      <c r="A26" s="5">
        <f t="shared" si="6"/>
        <v>22</v>
      </c>
      <c r="B26" s="219">
        <v>66800</v>
      </c>
      <c r="C26" s="6">
        <f t="shared" si="0"/>
        <v>1036</v>
      </c>
      <c r="D26" s="7">
        <f t="shared" si="7"/>
        <v>2072</v>
      </c>
      <c r="E26" s="6">
        <f t="shared" si="2"/>
        <v>3108</v>
      </c>
      <c r="F26" s="13">
        <f t="shared" si="3"/>
        <v>4144</v>
      </c>
      <c r="G26" s="221">
        <f t="shared" si="4"/>
        <v>3274</v>
      </c>
      <c r="H26" s="222">
        <f t="shared" si="5"/>
        <v>546</v>
      </c>
    </row>
    <row r="27" spans="1:8">
      <c r="A27" s="5">
        <f t="shared" si="6"/>
        <v>23</v>
      </c>
      <c r="B27" s="219">
        <v>69800</v>
      </c>
      <c r="C27" s="6">
        <f t="shared" si="0"/>
        <v>1083</v>
      </c>
      <c r="D27" s="7">
        <f t="shared" si="7"/>
        <v>2166</v>
      </c>
      <c r="E27" s="6">
        <f t="shared" si="2"/>
        <v>3249</v>
      </c>
      <c r="F27" s="13">
        <f t="shared" si="3"/>
        <v>4332</v>
      </c>
      <c r="G27" s="221">
        <f t="shared" si="4"/>
        <v>3421</v>
      </c>
      <c r="H27" s="222">
        <f t="shared" si="5"/>
        <v>570</v>
      </c>
    </row>
    <row r="28" spans="1:8">
      <c r="A28" s="8">
        <f t="shared" si="6"/>
        <v>24</v>
      </c>
      <c r="B28" s="223">
        <v>72800</v>
      </c>
      <c r="C28" s="10">
        <f t="shared" si="0"/>
        <v>1129</v>
      </c>
      <c r="D28" s="11">
        <f t="shared" si="7"/>
        <v>2258</v>
      </c>
      <c r="E28" s="10">
        <f t="shared" si="2"/>
        <v>3387</v>
      </c>
      <c r="F28" s="206">
        <f t="shared" si="3"/>
        <v>4516</v>
      </c>
      <c r="G28" s="221">
        <f t="shared" si="4"/>
        <v>3568</v>
      </c>
      <c r="H28" s="222">
        <f t="shared" si="5"/>
        <v>595</v>
      </c>
    </row>
    <row r="29" spans="1:8">
      <c r="A29" s="5">
        <f t="shared" si="6"/>
        <v>25</v>
      </c>
      <c r="B29" s="228">
        <v>76500</v>
      </c>
      <c r="C29" s="6">
        <f t="shared" si="0"/>
        <v>1187</v>
      </c>
      <c r="D29" s="7">
        <f t="shared" si="7"/>
        <v>2374</v>
      </c>
      <c r="E29" s="7">
        <f t="shared" si="2"/>
        <v>3561</v>
      </c>
      <c r="F29" s="220">
        <f t="shared" si="3"/>
        <v>4748</v>
      </c>
      <c r="G29" s="224">
        <f t="shared" si="4"/>
        <v>3749</v>
      </c>
      <c r="H29" s="225">
        <f t="shared" si="5"/>
        <v>625</v>
      </c>
    </row>
    <row r="30" spans="1:8">
      <c r="A30" s="5">
        <f t="shared" si="6"/>
        <v>26</v>
      </c>
      <c r="B30" s="228">
        <v>80200</v>
      </c>
      <c r="C30" s="6">
        <f t="shared" si="0"/>
        <v>1244</v>
      </c>
      <c r="D30" s="7">
        <f t="shared" si="7"/>
        <v>2488</v>
      </c>
      <c r="E30" s="7">
        <f t="shared" si="2"/>
        <v>3732</v>
      </c>
      <c r="F30" s="220">
        <f t="shared" si="3"/>
        <v>4976</v>
      </c>
      <c r="G30" s="221">
        <f t="shared" si="4"/>
        <v>3931</v>
      </c>
      <c r="H30" s="222">
        <f t="shared" si="5"/>
        <v>655</v>
      </c>
    </row>
    <row r="31" spans="1:8">
      <c r="A31" s="5">
        <f t="shared" si="6"/>
        <v>27</v>
      </c>
      <c r="B31" s="219">
        <v>83900</v>
      </c>
      <c r="C31" s="6">
        <f t="shared" si="0"/>
        <v>1301</v>
      </c>
      <c r="D31" s="7">
        <f t="shared" si="7"/>
        <v>2602</v>
      </c>
      <c r="E31" s="7">
        <f t="shared" si="2"/>
        <v>3903</v>
      </c>
      <c r="F31" s="220">
        <f t="shared" si="3"/>
        <v>5204</v>
      </c>
      <c r="G31" s="221">
        <f t="shared" si="4"/>
        <v>4112</v>
      </c>
      <c r="H31" s="222">
        <f t="shared" si="5"/>
        <v>685</v>
      </c>
    </row>
    <row r="32" spans="1:8">
      <c r="A32" s="8">
        <f t="shared" si="6"/>
        <v>28</v>
      </c>
      <c r="B32" s="223">
        <v>87600</v>
      </c>
      <c r="C32" s="10">
        <f t="shared" si="0"/>
        <v>1359</v>
      </c>
      <c r="D32" s="11">
        <f t="shared" si="7"/>
        <v>2718</v>
      </c>
      <c r="E32" s="11">
        <f t="shared" si="2"/>
        <v>4077</v>
      </c>
      <c r="F32" s="203">
        <f t="shared" si="3"/>
        <v>5436</v>
      </c>
      <c r="G32" s="226">
        <f t="shared" si="4"/>
        <v>4293</v>
      </c>
      <c r="H32" s="227">
        <f t="shared" si="5"/>
        <v>716</v>
      </c>
    </row>
    <row r="33" spans="1:8">
      <c r="A33" s="5">
        <f t="shared" si="6"/>
        <v>29</v>
      </c>
      <c r="B33" s="219">
        <v>92100</v>
      </c>
      <c r="C33" s="6">
        <f t="shared" si="0"/>
        <v>1428</v>
      </c>
      <c r="D33" s="7">
        <f t="shared" si="7"/>
        <v>2856</v>
      </c>
      <c r="E33" s="6">
        <f t="shared" si="2"/>
        <v>4284</v>
      </c>
      <c r="F33" s="13">
        <f t="shared" si="3"/>
        <v>5712</v>
      </c>
      <c r="G33" s="221">
        <f t="shared" si="4"/>
        <v>4514</v>
      </c>
      <c r="H33" s="222">
        <f t="shared" si="5"/>
        <v>752</v>
      </c>
    </row>
    <row r="34" spans="1:8">
      <c r="A34" s="5">
        <f t="shared" si="6"/>
        <v>30</v>
      </c>
      <c r="B34" s="219">
        <v>96600</v>
      </c>
      <c r="C34" s="6">
        <f t="shared" si="0"/>
        <v>1498</v>
      </c>
      <c r="D34" s="7">
        <f t="shared" si="7"/>
        <v>2996</v>
      </c>
      <c r="E34" s="6">
        <f t="shared" si="2"/>
        <v>4494</v>
      </c>
      <c r="F34" s="13">
        <f t="shared" si="3"/>
        <v>5992</v>
      </c>
      <c r="G34" s="221">
        <f t="shared" si="4"/>
        <v>4735</v>
      </c>
      <c r="H34" s="222">
        <f t="shared" si="5"/>
        <v>789</v>
      </c>
    </row>
    <row r="35" spans="1:8">
      <c r="A35" s="5">
        <f t="shared" si="6"/>
        <v>31</v>
      </c>
      <c r="B35" s="219">
        <v>101100</v>
      </c>
      <c r="C35" s="6">
        <f t="shared" si="0"/>
        <v>1568</v>
      </c>
      <c r="D35" s="7">
        <f t="shared" si="7"/>
        <v>3136</v>
      </c>
      <c r="E35" s="6">
        <f t="shared" si="2"/>
        <v>4704</v>
      </c>
      <c r="F35" s="13">
        <f t="shared" si="3"/>
        <v>6272</v>
      </c>
      <c r="G35" s="221">
        <f t="shared" si="4"/>
        <v>4955</v>
      </c>
      <c r="H35" s="222">
        <f t="shared" si="5"/>
        <v>826</v>
      </c>
    </row>
    <row r="36" spans="1:8">
      <c r="A36" s="5">
        <f t="shared" si="6"/>
        <v>32</v>
      </c>
      <c r="B36" s="219">
        <v>105600</v>
      </c>
      <c r="C36" s="6">
        <f t="shared" si="0"/>
        <v>1638</v>
      </c>
      <c r="D36" s="7">
        <f t="shared" si="7"/>
        <v>3276</v>
      </c>
      <c r="E36" s="6">
        <f t="shared" si="2"/>
        <v>4914</v>
      </c>
      <c r="F36" s="13">
        <f t="shared" si="3"/>
        <v>6552</v>
      </c>
      <c r="G36" s="221">
        <f t="shared" si="4"/>
        <v>5176</v>
      </c>
      <c r="H36" s="222">
        <f t="shared" si="5"/>
        <v>863</v>
      </c>
    </row>
    <row r="37" spans="1:8">
      <c r="A37" s="8">
        <f t="shared" si="6"/>
        <v>33</v>
      </c>
      <c r="B37" s="223">
        <v>110100</v>
      </c>
      <c r="C37" s="10">
        <f t="shared" si="0"/>
        <v>1708</v>
      </c>
      <c r="D37" s="11">
        <f t="shared" si="7"/>
        <v>3416</v>
      </c>
      <c r="E37" s="10">
        <f t="shared" si="2"/>
        <v>5124</v>
      </c>
      <c r="F37" s="206">
        <f t="shared" si="3"/>
        <v>6832</v>
      </c>
      <c r="G37" s="221">
        <f t="shared" si="4"/>
        <v>5396</v>
      </c>
      <c r="H37" s="222">
        <f t="shared" si="5"/>
        <v>899</v>
      </c>
    </row>
    <row r="38" spans="1:8">
      <c r="A38" s="5">
        <f t="shared" si="6"/>
        <v>34</v>
      </c>
      <c r="B38" s="228">
        <v>115500</v>
      </c>
      <c r="C38" s="6">
        <f t="shared" si="0"/>
        <v>1791</v>
      </c>
      <c r="D38" s="7">
        <f t="shared" si="7"/>
        <v>3582</v>
      </c>
      <c r="E38" s="7">
        <f t="shared" si="2"/>
        <v>5373</v>
      </c>
      <c r="F38" s="220">
        <f t="shared" si="3"/>
        <v>7164</v>
      </c>
      <c r="G38" s="224">
        <f t="shared" si="4"/>
        <v>5661</v>
      </c>
      <c r="H38" s="225">
        <f t="shared" si="5"/>
        <v>943</v>
      </c>
    </row>
    <row r="39" spans="1:8">
      <c r="A39" s="5">
        <f t="shared" si="6"/>
        <v>35</v>
      </c>
      <c r="B39" s="228">
        <v>120900</v>
      </c>
      <c r="C39" s="6">
        <f t="shared" si="0"/>
        <v>1875</v>
      </c>
      <c r="D39" s="7">
        <f t="shared" si="7"/>
        <v>3750</v>
      </c>
      <c r="E39" s="7">
        <f t="shared" si="2"/>
        <v>5625</v>
      </c>
      <c r="F39" s="220">
        <f t="shared" si="3"/>
        <v>7500</v>
      </c>
      <c r="G39" s="221">
        <f t="shared" si="4"/>
        <v>5926</v>
      </c>
      <c r="H39" s="222">
        <f t="shared" si="5"/>
        <v>988</v>
      </c>
    </row>
    <row r="40" spans="1:8">
      <c r="A40" s="5">
        <f t="shared" si="6"/>
        <v>36</v>
      </c>
      <c r="B40" s="219">
        <v>126300</v>
      </c>
      <c r="C40" s="6">
        <f t="shared" si="0"/>
        <v>1959</v>
      </c>
      <c r="D40" s="7">
        <f t="shared" si="7"/>
        <v>3918</v>
      </c>
      <c r="E40" s="7">
        <f t="shared" si="2"/>
        <v>5877</v>
      </c>
      <c r="F40" s="220">
        <f t="shared" si="3"/>
        <v>7836</v>
      </c>
      <c r="G40" s="221">
        <f t="shared" si="4"/>
        <v>6190</v>
      </c>
      <c r="H40" s="222">
        <f t="shared" si="5"/>
        <v>1032</v>
      </c>
    </row>
    <row r="41" spans="1:8">
      <c r="A41" s="5">
        <f>+A40+1</f>
        <v>37</v>
      </c>
      <c r="B41" s="219">
        <v>131700</v>
      </c>
      <c r="C41" s="6">
        <f t="shared" si="0"/>
        <v>2043</v>
      </c>
      <c r="D41" s="7">
        <f t="shared" si="7"/>
        <v>4086</v>
      </c>
      <c r="E41" s="7">
        <f t="shared" si="2"/>
        <v>6129</v>
      </c>
      <c r="F41" s="220">
        <f t="shared" si="3"/>
        <v>8172</v>
      </c>
      <c r="G41" s="221">
        <f t="shared" si="4"/>
        <v>6455</v>
      </c>
      <c r="H41" s="222">
        <f t="shared" si="5"/>
        <v>1076</v>
      </c>
    </row>
    <row r="42" spans="1:8">
      <c r="A42" s="5">
        <f t="shared" si="6"/>
        <v>38</v>
      </c>
      <c r="B42" s="228">
        <v>137100</v>
      </c>
      <c r="C42" s="6">
        <f t="shared" si="0"/>
        <v>2126</v>
      </c>
      <c r="D42" s="7">
        <f t="shared" si="7"/>
        <v>4252</v>
      </c>
      <c r="E42" s="7">
        <f t="shared" si="2"/>
        <v>6378</v>
      </c>
      <c r="F42" s="220">
        <f t="shared" si="3"/>
        <v>8504</v>
      </c>
      <c r="G42" s="221">
        <f t="shared" si="4"/>
        <v>6719</v>
      </c>
      <c r="H42" s="222">
        <f t="shared" si="5"/>
        <v>1120</v>
      </c>
    </row>
    <row r="43" spans="1:8">
      <c r="A43" s="5">
        <f t="shared" si="6"/>
        <v>39</v>
      </c>
      <c r="B43" s="228">
        <v>142500</v>
      </c>
      <c r="C43" s="6">
        <f t="shared" si="0"/>
        <v>2210</v>
      </c>
      <c r="D43" s="7">
        <f t="shared" si="7"/>
        <v>4420</v>
      </c>
      <c r="E43" s="7">
        <f t="shared" si="2"/>
        <v>6630</v>
      </c>
      <c r="F43" s="220">
        <f t="shared" si="3"/>
        <v>8840</v>
      </c>
      <c r="G43" s="221">
        <f t="shared" si="4"/>
        <v>6984</v>
      </c>
      <c r="H43" s="222">
        <f t="shared" si="5"/>
        <v>1164</v>
      </c>
    </row>
    <row r="44" spans="1:8">
      <c r="A44" s="5">
        <f t="shared" si="6"/>
        <v>40</v>
      </c>
      <c r="B44" s="219">
        <v>147900</v>
      </c>
      <c r="C44" s="6">
        <f t="shared" si="0"/>
        <v>2294</v>
      </c>
      <c r="D44" s="7">
        <f t="shared" si="7"/>
        <v>4588</v>
      </c>
      <c r="E44" s="7">
        <f t="shared" si="2"/>
        <v>6882</v>
      </c>
      <c r="F44" s="220">
        <f t="shared" si="3"/>
        <v>9176</v>
      </c>
      <c r="G44" s="221">
        <f t="shared" si="4"/>
        <v>7249</v>
      </c>
      <c r="H44" s="222">
        <f t="shared" si="5"/>
        <v>1208</v>
      </c>
    </row>
    <row r="45" spans="1:8">
      <c r="A45" s="8">
        <f>+A44+1</f>
        <v>41</v>
      </c>
      <c r="B45" s="223">
        <v>150000</v>
      </c>
      <c r="C45" s="10">
        <f t="shared" si="0"/>
        <v>2327</v>
      </c>
      <c r="D45" s="11">
        <f t="shared" si="7"/>
        <v>4654</v>
      </c>
      <c r="E45" s="11">
        <f t="shared" si="2"/>
        <v>6981</v>
      </c>
      <c r="F45" s="203">
        <f t="shared" si="3"/>
        <v>9308</v>
      </c>
      <c r="G45" s="226">
        <f t="shared" si="4"/>
        <v>7352</v>
      </c>
      <c r="H45" s="227">
        <f t="shared" si="5"/>
        <v>1225</v>
      </c>
    </row>
    <row r="46" spans="1:8">
      <c r="A46" s="5">
        <f t="shared" si="6"/>
        <v>42</v>
      </c>
      <c r="B46" s="228">
        <v>156400</v>
      </c>
      <c r="C46" s="6">
        <f t="shared" si="0"/>
        <v>2426</v>
      </c>
      <c r="D46" s="7">
        <f t="shared" si="7"/>
        <v>4852</v>
      </c>
      <c r="E46" s="7">
        <f t="shared" si="2"/>
        <v>7278</v>
      </c>
      <c r="F46" s="220">
        <f t="shared" si="3"/>
        <v>9704</v>
      </c>
      <c r="G46" s="221">
        <f t="shared" si="4"/>
        <v>7665</v>
      </c>
      <c r="H46" s="222">
        <f t="shared" si="5"/>
        <v>1278</v>
      </c>
    </row>
    <row r="47" spans="1:8">
      <c r="A47" s="5">
        <f t="shared" si="6"/>
        <v>43</v>
      </c>
      <c r="B47" s="228">
        <v>162800</v>
      </c>
      <c r="C47" s="6">
        <f t="shared" si="0"/>
        <v>2525</v>
      </c>
      <c r="D47" s="7">
        <f t="shared" si="7"/>
        <v>5050</v>
      </c>
      <c r="E47" s="7">
        <f t="shared" si="2"/>
        <v>7575</v>
      </c>
      <c r="F47" s="220">
        <f t="shared" si="3"/>
        <v>10100</v>
      </c>
      <c r="G47" s="221">
        <f t="shared" si="4"/>
        <v>7979</v>
      </c>
      <c r="H47" s="222">
        <f t="shared" si="5"/>
        <v>1330</v>
      </c>
    </row>
    <row r="48" spans="1:8">
      <c r="A48" s="5">
        <f t="shared" si="6"/>
        <v>44</v>
      </c>
      <c r="B48" s="219">
        <v>169200</v>
      </c>
      <c r="C48" s="6">
        <f t="shared" si="0"/>
        <v>2624</v>
      </c>
      <c r="D48" s="7">
        <f t="shared" si="7"/>
        <v>5248</v>
      </c>
      <c r="E48" s="7">
        <f t="shared" si="2"/>
        <v>7872</v>
      </c>
      <c r="F48" s="220">
        <f t="shared" si="3"/>
        <v>10496</v>
      </c>
      <c r="G48" s="221">
        <f t="shared" si="4"/>
        <v>8293</v>
      </c>
      <c r="H48" s="222">
        <f t="shared" si="5"/>
        <v>1382</v>
      </c>
    </row>
    <row r="49" spans="1:9">
      <c r="A49" s="5">
        <f>+A48+1</f>
        <v>45</v>
      </c>
      <c r="B49" s="219">
        <v>175600</v>
      </c>
      <c r="C49" s="6">
        <f t="shared" si="0"/>
        <v>2724</v>
      </c>
      <c r="D49" s="7">
        <f t="shared" si="7"/>
        <v>5448</v>
      </c>
      <c r="E49" s="7">
        <f t="shared" si="2"/>
        <v>8172</v>
      </c>
      <c r="F49" s="220">
        <f t="shared" si="3"/>
        <v>10896</v>
      </c>
      <c r="G49" s="221">
        <f t="shared" si="4"/>
        <v>8606</v>
      </c>
      <c r="H49" s="222">
        <f t="shared" si="5"/>
        <v>1434</v>
      </c>
    </row>
    <row r="50" spans="1:9" ht="17.5" thickBot="1">
      <c r="A50" s="15">
        <f t="shared" si="6"/>
        <v>46</v>
      </c>
      <c r="B50" s="229">
        <v>182000</v>
      </c>
      <c r="C50" s="16">
        <f t="shared" si="0"/>
        <v>2823</v>
      </c>
      <c r="D50" s="17">
        <f t="shared" si="7"/>
        <v>5646</v>
      </c>
      <c r="E50" s="17">
        <f t="shared" si="2"/>
        <v>8469</v>
      </c>
      <c r="F50" s="208">
        <f t="shared" si="3"/>
        <v>11292</v>
      </c>
      <c r="G50" s="230">
        <f t="shared" si="4"/>
        <v>8920</v>
      </c>
      <c r="H50" s="231">
        <f t="shared" si="5"/>
        <v>1487</v>
      </c>
    </row>
    <row r="51" spans="1:9" s="213" customFormat="1" ht="15" customHeight="1">
      <c r="A51" s="211" t="s">
        <v>547</v>
      </c>
      <c r="B51" s="211"/>
      <c r="C51" s="211"/>
      <c r="D51" s="211"/>
      <c r="E51" s="211"/>
      <c r="F51" s="211"/>
      <c r="G51" s="211"/>
      <c r="H51" s="212" t="s">
        <v>458</v>
      </c>
    </row>
    <row r="52" spans="1:9" s="213" customFormat="1" ht="15" customHeight="1">
      <c r="A52" s="211"/>
      <c r="B52" s="211"/>
      <c r="C52" s="211"/>
      <c r="D52" s="211"/>
      <c r="E52" s="211"/>
      <c r="F52" s="211"/>
      <c r="G52" s="211"/>
      <c r="H52" s="212"/>
    </row>
    <row r="53" spans="1:9" s="213" customFormat="1" ht="16.5" customHeight="1">
      <c r="A53" s="621" t="s">
        <v>548</v>
      </c>
      <c r="B53" s="621"/>
      <c r="C53" s="621"/>
      <c r="D53" s="621"/>
      <c r="E53" s="621"/>
      <c r="F53" s="621"/>
      <c r="G53" s="211"/>
      <c r="H53" s="212"/>
    </row>
    <row r="54" spans="1:9" s="215" customFormat="1">
      <c r="A54" s="621" t="s">
        <v>460</v>
      </c>
      <c r="B54" s="621"/>
      <c r="C54" s="621"/>
      <c r="D54" s="621"/>
      <c r="E54" s="621"/>
      <c r="F54" s="216"/>
      <c r="G54" s="211"/>
      <c r="H54" s="214"/>
    </row>
    <row r="55" spans="1:9" s="213" customFormat="1" ht="36.65" customHeight="1">
      <c r="A55" s="622" t="s">
        <v>461</v>
      </c>
      <c r="B55" s="622"/>
      <c r="C55" s="622"/>
      <c r="D55" s="622"/>
      <c r="E55" s="622"/>
      <c r="F55" s="622"/>
      <c r="G55" s="622"/>
      <c r="H55" s="20"/>
      <c r="I55" s="20"/>
    </row>
    <row r="56" spans="1:9" s="213" customFormat="1" ht="16.5" customHeight="1">
      <c r="A56" s="623"/>
      <c r="B56" s="623"/>
      <c r="C56" s="623"/>
      <c r="D56" s="623"/>
      <c r="E56" s="623"/>
      <c r="F56" s="623"/>
      <c r="G56" s="20"/>
      <c r="H56" s="20"/>
    </row>
    <row r="57" spans="1:9">
      <c r="A57" s="20"/>
      <c r="B57" s="20"/>
      <c r="C57" s="20"/>
      <c r="D57" s="20"/>
      <c r="E57" s="20"/>
      <c r="F57" s="20"/>
      <c r="G57" s="20"/>
    </row>
    <row r="58" spans="1:9">
      <c r="A58" s="20"/>
      <c r="B58" s="20"/>
      <c r="C58" s="20"/>
      <c r="D58" s="20"/>
      <c r="E58" s="20"/>
      <c r="F58" s="20"/>
      <c r="G58" s="20"/>
    </row>
  </sheetData>
  <mergeCells count="9">
    <mergeCell ref="H3:H4"/>
    <mergeCell ref="A53:F53"/>
    <mergeCell ref="A54:E54"/>
    <mergeCell ref="A55:G55"/>
    <mergeCell ref="A56:F56"/>
    <mergeCell ref="A3:A4"/>
    <mergeCell ref="B3:B4"/>
    <mergeCell ref="C3:F3"/>
    <mergeCell ref="G3:G4"/>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7EE0-03C0-4243-B44E-0D8A93525D82}">
  <sheetPr codeName="工作表13">
    <tabColor rgb="FFC00000"/>
  </sheetPr>
  <dimension ref="A1:I54"/>
  <sheetViews>
    <sheetView workbookViewId="0">
      <pane xSplit="2" ySplit="5" topLeftCell="C21" activePane="bottomRight" state="frozen"/>
      <selection pane="topRight" activeCell="C1" sqref="C1"/>
      <selection pane="bottomLeft" activeCell="A6" sqref="A6"/>
      <selection pane="bottomRight" activeCell="C28" sqref="C28"/>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180</v>
      </c>
      <c r="B1" s="22"/>
      <c r="C1" s="22"/>
      <c r="D1" s="22"/>
      <c r="E1" s="22"/>
      <c r="F1" s="22"/>
    </row>
    <row r="2" spans="1:6" ht="17.5" thickBot="1">
      <c r="A2" s="93"/>
      <c r="B2" s="93" t="s">
        <v>181</v>
      </c>
      <c r="C2" s="93"/>
      <c r="D2" s="93"/>
      <c r="E2" s="93"/>
      <c r="F2" s="2" t="s">
        <v>182</v>
      </c>
    </row>
    <row r="3" spans="1:6" ht="15.75" customHeight="1">
      <c r="A3" s="611" t="s">
        <v>17</v>
      </c>
      <c r="B3" s="613" t="s">
        <v>15</v>
      </c>
      <c r="C3" s="615" t="s">
        <v>18</v>
      </c>
      <c r="D3" s="616"/>
      <c r="E3" s="616"/>
      <c r="F3" s="617"/>
    </row>
    <row r="4" spans="1:6" ht="57" customHeight="1">
      <c r="A4" s="612"/>
      <c r="B4" s="614"/>
      <c r="C4" s="3" t="s">
        <v>183</v>
      </c>
      <c r="D4" s="4" t="s">
        <v>184</v>
      </c>
      <c r="E4" s="4" t="s">
        <v>19</v>
      </c>
      <c r="F4" s="232" t="s">
        <v>20</v>
      </c>
    </row>
    <row r="5" spans="1:6">
      <c r="A5" s="28">
        <v>1</v>
      </c>
      <c r="B5" s="228"/>
      <c r="C5" s="13"/>
      <c r="D5" s="13"/>
      <c r="E5" s="6"/>
      <c r="F5" s="235"/>
    </row>
    <row r="6" spans="1:6">
      <c r="A6" s="28">
        <f t="shared" ref="A6:A50"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36">
        <f t="shared" si="0"/>
        <v>5</v>
      </c>
      <c r="B9" s="233"/>
      <c r="C9" s="24"/>
      <c r="D9" s="237"/>
      <c r="E9" s="24"/>
      <c r="F9" s="234"/>
    </row>
    <row r="10" spans="1:6">
      <c r="A10" s="28">
        <f t="shared" si="0"/>
        <v>6</v>
      </c>
      <c r="B10" s="228">
        <v>31800</v>
      </c>
      <c r="C10" s="6">
        <f t="shared" ref="C10:C50" si="1">+ROUND(B10*0.0517,0)</f>
        <v>1644</v>
      </c>
      <c r="D10" s="220">
        <f t="shared" ref="D10:D11" si="2">+C10*2</f>
        <v>3288</v>
      </c>
      <c r="E10" s="6">
        <f t="shared" ref="E10:E11" si="3">+C10*3</f>
        <v>4932</v>
      </c>
      <c r="F10" s="235">
        <f t="shared" ref="F10:F11" si="4">+C10*4</f>
        <v>6576</v>
      </c>
    </row>
    <row r="11" spans="1:6">
      <c r="A11" s="28">
        <f t="shared" si="0"/>
        <v>7</v>
      </c>
      <c r="B11" s="228">
        <v>33300</v>
      </c>
      <c r="C11" s="6">
        <f t="shared" si="1"/>
        <v>1722</v>
      </c>
      <c r="D11" s="220">
        <f t="shared" si="2"/>
        <v>3444</v>
      </c>
      <c r="E11" s="6">
        <f t="shared" si="3"/>
        <v>5166</v>
      </c>
      <c r="F11" s="238">
        <f t="shared" si="4"/>
        <v>6888</v>
      </c>
    </row>
    <row r="12" spans="1:6">
      <c r="A12" s="5">
        <f t="shared" si="0"/>
        <v>8</v>
      </c>
      <c r="B12" s="228">
        <v>34800</v>
      </c>
      <c r="C12" s="6">
        <f t="shared" si="1"/>
        <v>1799</v>
      </c>
      <c r="D12" s="7">
        <f>+C12*2</f>
        <v>3598</v>
      </c>
      <c r="E12" s="6">
        <f>+C12*3</f>
        <v>5397</v>
      </c>
      <c r="F12" s="238">
        <f>+C12*4</f>
        <v>7196</v>
      </c>
    </row>
    <row r="13" spans="1:6">
      <c r="A13" s="8">
        <f t="shared" si="0"/>
        <v>9</v>
      </c>
      <c r="B13" s="223">
        <v>36300</v>
      </c>
      <c r="C13" s="6">
        <f t="shared" si="1"/>
        <v>1877</v>
      </c>
      <c r="D13" s="11">
        <f t="shared" ref="D13:D50" si="5">+C13*2</f>
        <v>3754</v>
      </c>
      <c r="E13" s="11">
        <f t="shared" ref="E13:E50" si="6">+C13*3</f>
        <v>5631</v>
      </c>
      <c r="F13" s="239">
        <f t="shared" ref="F13:F50" si="7">+C13*4</f>
        <v>7508</v>
      </c>
    </row>
    <row r="14" spans="1:6">
      <c r="A14" s="12">
        <f t="shared" si="0"/>
        <v>10</v>
      </c>
      <c r="B14" s="233">
        <v>38200</v>
      </c>
      <c r="C14" s="24">
        <f t="shared" si="1"/>
        <v>1975</v>
      </c>
      <c r="D14" s="25">
        <f t="shared" si="5"/>
        <v>3950</v>
      </c>
      <c r="E14" s="25">
        <f t="shared" si="6"/>
        <v>5925</v>
      </c>
      <c r="F14" s="240">
        <f t="shared" si="7"/>
        <v>7900</v>
      </c>
    </row>
    <row r="15" spans="1:6">
      <c r="A15" s="5">
        <f t="shared" si="0"/>
        <v>11</v>
      </c>
      <c r="B15" s="228">
        <v>40100</v>
      </c>
      <c r="C15" s="6">
        <f t="shared" si="1"/>
        <v>2073</v>
      </c>
      <c r="D15" s="7">
        <f t="shared" si="5"/>
        <v>4146</v>
      </c>
      <c r="E15" s="7">
        <f t="shared" si="6"/>
        <v>6219</v>
      </c>
      <c r="F15" s="238">
        <f t="shared" si="7"/>
        <v>8292</v>
      </c>
    </row>
    <row r="16" spans="1:6">
      <c r="A16" s="5">
        <f t="shared" si="0"/>
        <v>12</v>
      </c>
      <c r="B16" s="228">
        <v>42000</v>
      </c>
      <c r="C16" s="6">
        <f t="shared" si="1"/>
        <v>2171</v>
      </c>
      <c r="D16" s="7">
        <f t="shared" si="5"/>
        <v>4342</v>
      </c>
      <c r="E16" s="7">
        <f t="shared" si="6"/>
        <v>6513</v>
      </c>
      <c r="F16" s="238">
        <f t="shared" si="7"/>
        <v>8684</v>
      </c>
    </row>
    <row r="17" spans="1:6">
      <c r="A17" s="5">
        <f t="shared" si="0"/>
        <v>13</v>
      </c>
      <c r="B17" s="228">
        <v>43900</v>
      </c>
      <c r="C17" s="6">
        <f t="shared" si="1"/>
        <v>2270</v>
      </c>
      <c r="D17" s="7">
        <f t="shared" si="5"/>
        <v>4540</v>
      </c>
      <c r="E17" s="7">
        <f t="shared" si="6"/>
        <v>6810</v>
      </c>
      <c r="F17" s="238">
        <f t="shared" si="7"/>
        <v>9080</v>
      </c>
    </row>
    <row r="18" spans="1:6">
      <c r="A18" s="8">
        <f t="shared" si="0"/>
        <v>14</v>
      </c>
      <c r="B18" s="223">
        <v>45800</v>
      </c>
      <c r="C18" s="10">
        <f t="shared" si="1"/>
        <v>2368</v>
      </c>
      <c r="D18" s="11">
        <f t="shared" si="5"/>
        <v>4736</v>
      </c>
      <c r="E18" s="11">
        <f t="shared" si="6"/>
        <v>7104</v>
      </c>
      <c r="F18" s="239">
        <f t="shared" si="7"/>
        <v>9472</v>
      </c>
    </row>
    <row r="19" spans="1:6">
      <c r="A19" s="12">
        <f t="shared" si="0"/>
        <v>15</v>
      </c>
      <c r="B19" s="233">
        <v>48200</v>
      </c>
      <c r="C19" s="6">
        <f t="shared" si="1"/>
        <v>2492</v>
      </c>
      <c r="D19" s="25">
        <f t="shared" si="5"/>
        <v>4984</v>
      </c>
      <c r="E19" s="25">
        <f t="shared" si="6"/>
        <v>7476</v>
      </c>
      <c r="F19" s="240">
        <f t="shared" si="7"/>
        <v>9968</v>
      </c>
    </row>
    <row r="20" spans="1:6">
      <c r="A20" s="5">
        <f t="shared" si="0"/>
        <v>16</v>
      </c>
      <c r="B20" s="228">
        <v>50600</v>
      </c>
      <c r="C20" s="6">
        <f t="shared" si="1"/>
        <v>2616</v>
      </c>
      <c r="D20" s="7">
        <f t="shared" si="5"/>
        <v>5232</v>
      </c>
      <c r="E20" s="7">
        <f t="shared" si="6"/>
        <v>7848</v>
      </c>
      <c r="F20" s="238">
        <f t="shared" si="7"/>
        <v>10464</v>
      </c>
    </row>
    <row r="21" spans="1:6">
      <c r="A21" s="5">
        <f t="shared" si="0"/>
        <v>17</v>
      </c>
      <c r="B21" s="228">
        <v>53000</v>
      </c>
      <c r="C21" s="6">
        <f t="shared" si="1"/>
        <v>2740</v>
      </c>
      <c r="D21" s="7">
        <f t="shared" si="5"/>
        <v>5480</v>
      </c>
      <c r="E21" s="7">
        <f t="shared" si="6"/>
        <v>8220</v>
      </c>
      <c r="F21" s="238">
        <f t="shared" si="7"/>
        <v>10960</v>
      </c>
    </row>
    <row r="22" spans="1:6">
      <c r="A22" s="5">
        <f t="shared" si="0"/>
        <v>18</v>
      </c>
      <c r="B22" s="228">
        <v>55400</v>
      </c>
      <c r="C22" s="6">
        <f t="shared" si="1"/>
        <v>2864</v>
      </c>
      <c r="D22" s="7">
        <f t="shared" si="5"/>
        <v>5728</v>
      </c>
      <c r="E22" s="7">
        <f t="shared" si="6"/>
        <v>8592</v>
      </c>
      <c r="F22" s="238">
        <f t="shared" si="7"/>
        <v>11456</v>
      </c>
    </row>
    <row r="23" spans="1:6">
      <c r="A23" s="8">
        <f t="shared" si="0"/>
        <v>19</v>
      </c>
      <c r="B23" s="223">
        <v>57800</v>
      </c>
      <c r="C23" s="6">
        <f t="shared" si="1"/>
        <v>2988</v>
      </c>
      <c r="D23" s="11">
        <f t="shared" si="5"/>
        <v>5976</v>
      </c>
      <c r="E23" s="11">
        <f t="shared" si="6"/>
        <v>8964</v>
      </c>
      <c r="F23" s="239">
        <f t="shared" si="7"/>
        <v>11952</v>
      </c>
    </row>
    <row r="24" spans="1:6">
      <c r="A24" s="12">
        <f t="shared" si="0"/>
        <v>20</v>
      </c>
      <c r="B24" s="233">
        <v>60800</v>
      </c>
      <c r="C24" s="24">
        <f t="shared" si="1"/>
        <v>3143</v>
      </c>
      <c r="D24" s="25">
        <f t="shared" si="5"/>
        <v>6286</v>
      </c>
      <c r="E24" s="24">
        <f t="shared" si="6"/>
        <v>9429</v>
      </c>
      <c r="F24" s="240">
        <f t="shared" si="7"/>
        <v>12572</v>
      </c>
    </row>
    <row r="25" spans="1:6">
      <c r="A25" s="5">
        <f t="shared" si="0"/>
        <v>21</v>
      </c>
      <c r="B25" s="228">
        <v>63800</v>
      </c>
      <c r="C25" s="6">
        <f t="shared" si="1"/>
        <v>3298</v>
      </c>
      <c r="D25" s="7">
        <f t="shared" si="5"/>
        <v>6596</v>
      </c>
      <c r="E25" s="6">
        <f t="shared" si="6"/>
        <v>9894</v>
      </c>
      <c r="F25" s="238">
        <f t="shared" si="7"/>
        <v>13192</v>
      </c>
    </row>
    <row r="26" spans="1:6">
      <c r="A26" s="5">
        <f t="shared" si="0"/>
        <v>22</v>
      </c>
      <c r="B26" s="228">
        <v>66800</v>
      </c>
      <c r="C26" s="6">
        <f t="shared" si="1"/>
        <v>3454</v>
      </c>
      <c r="D26" s="7">
        <f t="shared" si="5"/>
        <v>6908</v>
      </c>
      <c r="E26" s="6">
        <f t="shared" si="6"/>
        <v>10362</v>
      </c>
      <c r="F26" s="238">
        <f t="shared" si="7"/>
        <v>13816</v>
      </c>
    </row>
    <row r="27" spans="1:6">
      <c r="A27" s="5">
        <f t="shared" si="0"/>
        <v>23</v>
      </c>
      <c r="B27" s="228">
        <v>69800</v>
      </c>
      <c r="C27" s="6">
        <f t="shared" si="1"/>
        <v>3609</v>
      </c>
      <c r="D27" s="7">
        <f t="shared" si="5"/>
        <v>7218</v>
      </c>
      <c r="E27" s="6">
        <f t="shared" si="6"/>
        <v>10827</v>
      </c>
      <c r="F27" s="238">
        <f t="shared" si="7"/>
        <v>14436</v>
      </c>
    </row>
    <row r="28" spans="1:6">
      <c r="A28" s="8">
        <f t="shared" si="0"/>
        <v>24</v>
      </c>
      <c r="B28" s="228">
        <v>72800</v>
      </c>
      <c r="C28" s="10">
        <f t="shared" si="1"/>
        <v>3764</v>
      </c>
      <c r="D28" s="7">
        <f t="shared" si="5"/>
        <v>7528</v>
      </c>
      <c r="E28" s="6">
        <f t="shared" si="6"/>
        <v>11292</v>
      </c>
      <c r="F28" s="238">
        <f t="shared" si="7"/>
        <v>15056</v>
      </c>
    </row>
    <row r="29" spans="1:6">
      <c r="A29" s="5">
        <f t="shared" si="0"/>
        <v>25</v>
      </c>
      <c r="B29" s="233">
        <v>76500</v>
      </c>
      <c r="C29" s="6">
        <f t="shared" si="1"/>
        <v>3955</v>
      </c>
      <c r="D29" s="25">
        <f t="shared" si="5"/>
        <v>7910</v>
      </c>
      <c r="E29" s="24">
        <f t="shared" si="6"/>
        <v>11865</v>
      </c>
      <c r="F29" s="240">
        <f t="shared" si="7"/>
        <v>15820</v>
      </c>
    </row>
    <row r="30" spans="1:6">
      <c r="A30" s="5">
        <f t="shared" si="0"/>
        <v>26</v>
      </c>
      <c r="B30" s="228">
        <v>80200</v>
      </c>
      <c r="C30" s="6">
        <f t="shared" si="1"/>
        <v>4146</v>
      </c>
      <c r="D30" s="7">
        <f t="shared" si="5"/>
        <v>8292</v>
      </c>
      <c r="E30" s="6">
        <f t="shared" si="6"/>
        <v>12438</v>
      </c>
      <c r="F30" s="238">
        <f t="shared" si="7"/>
        <v>16584</v>
      </c>
    </row>
    <row r="31" spans="1:6">
      <c r="A31" s="5">
        <f t="shared" si="0"/>
        <v>27</v>
      </c>
      <c r="B31" s="228">
        <v>83900</v>
      </c>
      <c r="C31" s="6">
        <f t="shared" si="1"/>
        <v>4338</v>
      </c>
      <c r="D31" s="7">
        <f t="shared" si="5"/>
        <v>8676</v>
      </c>
      <c r="E31" s="6">
        <f t="shared" si="6"/>
        <v>13014</v>
      </c>
      <c r="F31" s="238">
        <f t="shared" si="7"/>
        <v>17352</v>
      </c>
    </row>
    <row r="32" spans="1:6">
      <c r="A32" s="8">
        <f t="shared" si="0"/>
        <v>28</v>
      </c>
      <c r="B32" s="223">
        <v>87600</v>
      </c>
      <c r="C32" s="6">
        <f t="shared" si="1"/>
        <v>4529</v>
      </c>
      <c r="D32" s="11">
        <f t="shared" si="5"/>
        <v>9058</v>
      </c>
      <c r="E32" s="10">
        <f t="shared" si="6"/>
        <v>13587</v>
      </c>
      <c r="F32" s="239">
        <f t="shared" si="7"/>
        <v>18116</v>
      </c>
    </row>
    <row r="33" spans="1:6">
      <c r="A33" s="5">
        <f t="shared" si="0"/>
        <v>29</v>
      </c>
      <c r="B33" s="233">
        <v>92100</v>
      </c>
      <c r="C33" s="24">
        <f t="shared" si="1"/>
        <v>4762</v>
      </c>
      <c r="D33" s="25">
        <f t="shared" si="5"/>
        <v>9524</v>
      </c>
      <c r="E33" s="24">
        <f t="shared" si="6"/>
        <v>14286</v>
      </c>
      <c r="F33" s="240">
        <f t="shared" si="7"/>
        <v>19048</v>
      </c>
    </row>
    <row r="34" spans="1:6">
      <c r="A34" s="5">
        <f t="shared" si="0"/>
        <v>30</v>
      </c>
      <c r="B34" s="228">
        <v>96600</v>
      </c>
      <c r="C34" s="6">
        <f t="shared" si="1"/>
        <v>4994</v>
      </c>
      <c r="D34" s="7">
        <f t="shared" si="5"/>
        <v>9988</v>
      </c>
      <c r="E34" s="6">
        <f t="shared" si="6"/>
        <v>14982</v>
      </c>
      <c r="F34" s="238">
        <f t="shared" si="7"/>
        <v>19976</v>
      </c>
    </row>
    <row r="35" spans="1:6">
      <c r="A35" s="5">
        <f t="shared" si="0"/>
        <v>31</v>
      </c>
      <c r="B35" s="228">
        <v>101100</v>
      </c>
      <c r="C35" s="6">
        <f t="shared" si="1"/>
        <v>5227</v>
      </c>
      <c r="D35" s="7">
        <f t="shared" si="5"/>
        <v>10454</v>
      </c>
      <c r="E35" s="6">
        <f t="shared" si="6"/>
        <v>15681</v>
      </c>
      <c r="F35" s="238">
        <f t="shared" si="7"/>
        <v>20908</v>
      </c>
    </row>
    <row r="36" spans="1:6">
      <c r="A36" s="5">
        <f t="shared" si="0"/>
        <v>32</v>
      </c>
      <c r="B36" s="228">
        <v>105600</v>
      </c>
      <c r="C36" s="6">
        <f t="shared" si="1"/>
        <v>5460</v>
      </c>
      <c r="D36" s="7">
        <f t="shared" si="5"/>
        <v>10920</v>
      </c>
      <c r="E36" s="6">
        <f t="shared" si="6"/>
        <v>16380</v>
      </c>
      <c r="F36" s="238">
        <f t="shared" si="7"/>
        <v>21840</v>
      </c>
    </row>
    <row r="37" spans="1:6">
      <c r="A37" s="8">
        <f t="shared" si="0"/>
        <v>33</v>
      </c>
      <c r="B37" s="228">
        <v>110100</v>
      </c>
      <c r="C37" s="10">
        <f t="shared" si="1"/>
        <v>5692</v>
      </c>
      <c r="D37" s="11">
        <f t="shared" si="5"/>
        <v>11384</v>
      </c>
      <c r="E37" s="6">
        <f t="shared" si="6"/>
        <v>17076</v>
      </c>
      <c r="F37" s="238">
        <f t="shared" si="7"/>
        <v>22768</v>
      </c>
    </row>
    <row r="38" spans="1:6">
      <c r="A38" s="5">
        <f t="shared" si="0"/>
        <v>34</v>
      </c>
      <c r="B38" s="233">
        <v>115500</v>
      </c>
      <c r="C38" s="24">
        <f t="shared" si="1"/>
        <v>5971</v>
      </c>
      <c r="D38" s="7">
        <f t="shared" si="5"/>
        <v>11942</v>
      </c>
      <c r="E38" s="24">
        <f t="shared" si="6"/>
        <v>17913</v>
      </c>
      <c r="F38" s="240">
        <f t="shared" si="7"/>
        <v>23884</v>
      </c>
    </row>
    <row r="39" spans="1:6">
      <c r="A39" s="5">
        <f t="shared" si="0"/>
        <v>35</v>
      </c>
      <c r="B39" s="228">
        <v>120900</v>
      </c>
      <c r="C39" s="6">
        <f t="shared" si="1"/>
        <v>6251</v>
      </c>
      <c r="D39" s="7">
        <f t="shared" si="5"/>
        <v>12502</v>
      </c>
      <c r="E39" s="6">
        <f t="shared" si="6"/>
        <v>18753</v>
      </c>
      <c r="F39" s="238">
        <f t="shared" si="7"/>
        <v>25004</v>
      </c>
    </row>
    <row r="40" spans="1:6">
      <c r="A40" s="5">
        <f t="shared" si="0"/>
        <v>36</v>
      </c>
      <c r="B40" s="228">
        <v>126300</v>
      </c>
      <c r="C40" s="6">
        <f t="shared" si="1"/>
        <v>6530</v>
      </c>
      <c r="D40" s="7">
        <f t="shared" si="5"/>
        <v>13060</v>
      </c>
      <c r="E40" s="6">
        <f t="shared" si="6"/>
        <v>19590</v>
      </c>
      <c r="F40" s="238">
        <f t="shared" si="7"/>
        <v>26120</v>
      </c>
    </row>
    <row r="41" spans="1:6">
      <c r="A41" s="5">
        <f t="shared" si="0"/>
        <v>37</v>
      </c>
      <c r="B41" s="228">
        <v>131700</v>
      </c>
      <c r="C41" s="6">
        <f t="shared" si="1"/>
        <v>6809</v>
      </c>
      <c r="D41" s="7">
        <f t="shared" si="5"/>
        <v>13618</v>
      </c>
      <c r="E41" s="6">
        <f t="shared" si="6"/>
        <v>20427</v>
      </c>
      <c r="F41" s="238">
        <f t="shared" si="7"/>
        <v>27236</v>
      </c>
    </row>
    <row r="42" spans="1:6">
      <c r="A42" s="5">
        <f t="shared" si="0"/>
        <v>38</v>
      </c>
      <c r="B42" s="228">
        <v>137100</v>
      </c>
      <c r="C42" s="6">
        <f t="shared" si="1"/>
        <v>7088</v>
      </c>
      <c r="D42" s="7">
        <f t="shared" si="5"/>
        <v>14176</v>
      </c>
      <c r="E42" s="7">
        <f t="shared" si="6"/>
        <v>21264</v>
      </c>
      <c r="F42" s="238">
        <f t="shared" si="7"/>
        <v>28352</v>
      </c>
    </row>
    <row r="43" spans="1:6">
      <c r="A43" s="5">
        <f t="shared" si="0"/>
        <v>39</v>
      </c>
      <c r="B43" s="228">
        <v>142500</v>
      </c>
      <c r="C43" s="6">
        <f t="shared" si="1"/>
        <v>7367</v>
      </c>
      <c r="D43" s="7">
        <f t="shared" si="5"/>
        <v>14734</v>
      </c>
      <c r="E43" s="7">
        <f t="shared" si="6"/>
        <v>22101</v>
      </c>
      <c r="F43" s="238">
        <f t="shared" si="7"/>
        <v>29468</v>
      </c>
    </row>
    <row r="44" spans="1:6">
      <c r="A44" s="5">
        <f t="shared" si="0"/>
        <v>40</v>
      </c>
      <c r="B44" s="228">
        <v>147900</v>
      </c>
      <c r="C44" s="6">
        <f t="shared" si="1"/>
        <v>7646</v>
      </c>
      <c r="D44" s="7">
        <f t="shared" si="5"/>
        <v>15292</v>
      </c>
      <c r="E44" s="7">
        <f t="shared" si="6"/>
        <v>22938</v>
      </c>
      <c r="F44" s="238">
        <f t="shared" si="7"/>
        <v>30584</v>
      </c>
    </row>
    <row r="45" spans="1:6">
      <c r="A45" s="8">
        <f>+A44+1</f>
        <v>41</v>
      </c>
      <c r="B45" s="223">
        <v>150000</v>
      </c>
      <c r="C45" s="10">
        <f t="shared" si="1"/>
        <v>7755</v>
      </c>
      <c r="D45" s="11">
        <f t="shared" si="5"/>
        <v>15510</v>
      </c>
      <c r="E45" s="11">
        <f t="shared" si="6"/>
        <v>23265</v>
      </c>
      <c r="F45" s="239">
        <f t="shared" si="7"/>
        <v>31020</v>
      </c>
    </row>
    <row r="46" spans="1:6">
      <c r="A46" s="5">
        <f t="shared" si="0"/>
        <v>42</v>
      </c>
      <c r="B46" s="233">
        <v>156400</v>
      </c>
      <c r="C46" s="6">
        <f t="shared" si="1"/>
        <v>8086</v>
      </c>
      <c r="D46" s="25">
        <f t="shared" si="5"/>
        <v>16172</v>
      </c>
      <c r="E46" s="25">
        <f t="shared" si="6"/>
        <v>24258</v>
      </c>
      <c r="F46" s="240">
        <f t="shared" si="7"/>
        <v>32344</v>
      </c>
    </row>
    <row r="47" spans="1:6">
      <c r="A47" s="5">
        <f t="shared" si="0"/>
        <v>43</v>
      </c>
      <c r="B47" s="228">
        <v>162800</v>
      </c>
      <c r="C47" s="6">
        <f t="shared" si="1"/>
        <v>8417</v>
      </c>
      <c r="D47" s="7">
        <f t="shared" si="5"/>
        <v>16834</v>
      </c>
      <c r="E47" s="7">
        <f t="shared" si="6"/>
        <v>25251</v>
      </c>
      <c r="F47" s="238">
        <f t="shared" si="7"/>
        <v>33668</v>
      </c>
    </row>
    <row r="48" spans="1:6">
      <c r="A48" s="5">
        <f t="shared" si="0"/>
        <v>44</v>
      </c>
      <c r="B48" s="228">
        <v>169200</v>
      </c>
      <c r="C48" s="6">
        <f t="shared" si="1"/>
        <v>8748</v>
      </c>
      <c r="D48" s="7">
        <f t="shared" si="5"/>
        <v>17496</v>
      </c>
      <c r="E48" s="7">
        <f t="shared" si="6"/>
        <v>26244</v>
      </c>
      <c r="F48" s="238">
        <f t="shared" si="7"/>
        <v>34992</v>
      </c>
    </row>
    <row r="49" spans="1:9">
      <c r="A49" s="5">
        <f>+A48+1</f>
        <v>45</v>
      </c>
      <c r="B49" s="228">
        <v>175600</v>
      </c>
      <c r="C49" s="6">
        <f t="shared" si="1"/>
        <v>9079</v>
      </c>
      <c r="D49" s="7">
        <f t="shared" si="5"/>
        <v>18158</v>
      </c>
      <c r="E49" s="7">
        <f t="shared" si="6"/>
        <v>27237</v>
      </c>
      <c r="F49" s="238">
        <f t="shared" si="7"/>
        <v>36316</v>
      </c>
    </row>
    <row r="50" spans="1:9" ht="17.5" thickBot="1">
      <c r="A50" s="15">
        <f t="shared" si="0"/>
        <v>46</v>
      </c>
      <c r="B50" s="229">
        <v>182000</v>
      </c>
      <c r="C50" s="16">
        <f t="shared" si="1"/>
        <v>9409</v>
      </c>
      <c r="D50" s="17">
        <f t="shared" si="5"/>
        <v>18818</v>
      </c>
      <c r="E50" s="17">
        <f t="shared" si="6"/>
        <v>28227</v>
      </c>
      <c r="F50" s="241">
        <f t="shared" si="7"/>
        <v>37636</v>
      </c>
    </row>
    <row r="51" spans="1:9">
      <c r="A51" s="211" t="s">
        <v>547</v>
      </c>
      <c r="B51" s="242"/>
      <c r="C51" s="242"/>
      <c r="D51" s="242"/>
      <c r="E51" s="242"/>
      <c r="F51" s="33" t="s">
        <v>458</v>
      </c>
    </row>
    <row r="52" spans="1:9" ht="14.25" customHeight="1">
      <c r="A52" s="243" t="s">
        <v>549</v>
      </c>
      <c r="B52" s="244"/>
      <c r="C52" s="244"/>
      <c r="D52" s="244"/>
      <c r="E52" s="244"/>
      <c r="F52" s="245"/>
      <c r="G52" s="18"/>
      <c r="H52" s="19"/>
      <c r="I52" s="18"/>
    </row>
    <row r="53" spans="1:9" ht="14.25" customHeight="1">
      <c r="A53" s="246" t="s">
        <v>463</v>
      </c>
      <c r="B53" s="246"/>
      <c r="C53" s="246"/>
      <c r="D53" s="246"/>
      <c r="E53" s="246"/>
      <c r="F53" s="246"/>
      <c r="G53" s="20"/>
      <c r="H53" s="20"/>
      <c r="I53" s="20"/>
    </row>
    <row r="54" spans="1:9" ht="109.5" customHeight="1">
      <c r="A54" s="618" t="s">
        <v>550</v>
      </c>
      <c r="B54" s="618"/>
      <c r="C54" s="618"/>
      <c r="D54" s="618"/>
      <c r="E54" s="618"/>
      <c r="F54" s="618"/>
      <c r="G54" s="20"/>
      <c r="H54" s="20"/>
      <c r="I54" s="20"/>
    </row>
  </sheetData>
  <mergeCells count="4">
    <mergeCell ref="A3:A4"/>
    <mergeCell ref="B3:B4"/>
    <mergeCell ref="C3:F3"/>
    <mergeCell ref="A54:F54"/>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AC39-ECD6-457A-9A87-9DC2231A5290}">
  <sheetPr codeName="工作表22"/>
  <dimension ref="A1:G65"/>
  <sheetViews>
    <sheetView topLeftCell="A5" workbookViewId="0">
      <selection activeCell="C18" sqref="C18"/>
    </sheetView>
  </sheetViews>
  <sheetFormatPr defaultColWidth="9.54296875" defaultRowHeight="17"/>
  <cols>
    <col min="1" max="1" width="20" style="1" customWidth="1"/>
    <col min="2" max="2" width="16.08984375" style="1" customWidth="1"/>
    <col min="3" max="6" width="21.54296875" style="1" customWidth="1"/>
    <col min="7" max="7" width="17.453125" style="1" customWidth="1"/>
    <col min="8" max="16384" width="9.54296875" style="1"/>
  </cols>
  <sheetData>
    <row r="1" spans="1:6" ht="25">
      <c r="B1" s="21" t="s">
        <v>654</v>
      </c>
      <c r="C1" s="22"/>
      <c r="D1" s="22"/>
      <c r="E1" s="22"/>
      <c r="F1" s="22"/>
    </row>
    <row r="2" spans="1:6" ht="17.5" thickBot="1">
      <c r="B2" s="22" t="s">
        <v>655</v>
      </c>
      <c r="C2" s="22"/>
      <c r="D2" s="22"/>
      <c r="E2" s="22"/>
      <c r="F2" s="2" t="s">
        <v>14</v>
      </c>
    </row>
    <row r="3" spans="1:6" ht="16.149999999999999" customHeight="1">
      <c r="A3" s="611" t="s">
        <v>17</v>
      </c>
      <c r="B3" s="516"/>
      <c r="C3" s="625" t="s">
        <v>656</v>
      </c>
      <c r="D3" s="626"/>
      <c r="E3" s="626"/>
      <c r="F3" s="630"/>
    </row>
    <row r="4" spans="1:6" ht="27">
      <c r="A4" s="612"/>
      <c r="B4" s="517" t="s">
        <v>15</v>
      </c>
      <c r="C4" s="3" t="s">
        <v>60</v>
      </c>
      <c r="D4" s="3" t="s">
        <v>657</v>
      </c>
      <c r="E4" s="3" t="s">
        <v>658</v>
      </c>
      <c r="F4" s="518" t="s">
        <v>659</v>
      </c>
    </row>
    <row r="5" spans="1:6" ht="22.15" customHeight="1">
      <c r="A5" s="5">
        <v>1</v>
      </c>
      <c r="B5" s="512">
        <v>25250</v>
      </c>
      <c r="C5" s="6">
        <f t="shared" ref="C5:C55" si="0">+ROUND(B5*0.0517*0.6,0)</f>
        <v>783</v>
      </c>
      <c r="D5" s="7">
        <f t="shared" ref="D5:D15" si="1">+C5*2</f>
        <v>1566</v>
      </c>
      <c r="E5" s="7">
        <f t="shared" ref="E5:E55" si="2">+C5*3</f>
        <v>2349</v>
      </c>
      <c r="F5" s="235">
        <f t="shared" ref="F5:F55" si="3">+C5*4</f>
        <v>3132</v>
      </c>
    </row>
    <row r="6" spans="1:6" ht="22.15" customHeight="1">
      <c r="A6" s="5">
        <f t="shared" ref="A6:A48" si="4">+A5+1</f>
        <v>2</v>
      </c>
      <c r="B6" s="512">
        <v>26400</v>
      </c>
      <c r="C6" s="6">
        <f t="shared" si="0"/>
        <v>819</v>
      </c>
      <c r="D6" s="7">
        <f t="shared" si="1"/>
        <v>1638</v>
      </c>
      <c r="E6" s="7">
        <f t="shared" si="2"/>
        <v>2457</v>
      </c>
      <c r="F6" s="235">
        <f t="shared" si="3"/>
        <v>3276</v>
      </c>
    </row>
    <row r="7" spans="1:6" ht="22.15" customHeight="1">
      <c r="A7" s="5">
        <f t="shared" si="4"/>
        <v>3</v>
      </c>
      <c r="B7" s="512">
        <v>27600</v>
      </c>
      <c r="C7" s="6">
        <f t="shared" si="0"/>
        <v>856</v>
      </c>
      <c r="D7" s="7">
        <f t="shared" si="1"/>
        <v>1712</v>
      </c>
      <c r="E7" s="7">
        <f t="shared" si="2"/>
        <v>2568</v>
      </c>
      <c r="F7" s="235">
        <f t="shared" si="3"/>
        <v>3424</v>
      </c>
    </row>
    <row r="8" spans="1:6" ht="22.15" customHeight="1">
      <c r="A8" s="8">
        <f t="shared" si="4"/>
        <v>4</v>
      </c>
      <c r="B8" s="519">
        <v>28800</v>
      </c>
      <c r="C8" s="6">
        <f t="shared" si="0"/>
        <v>893</v>
      </c>
      <c r="D8" s="11">
        <f t="shared" si="1"/>
        <v>1786</v>
      </c>
      <c r="E8" s="11">
        <f t="shared" si="2"/>
        <v>2679</v>
      </c>
      <c r="F8" s="520">
        <f t="shared" si="3"/>
        <v>3572</v>
      </c>
    </row>
    <row r="9" spans="1:6" ht="22.15" customHeight="1">
      <c r="A9" s="5">
        <f t="shared" si="4"/>
        <v>5</v>
      </c>
      <c r="B9" s="512">
        <v>30300</v>
      </c>
      <c r="C9" s="24">
        <f t="shared" si="0"/>
        <v>940</v>
      </c>
      <c r="D9" s="7">
        <f t="shared" si="1"/>
        <v>1880</v>
      </c>
      <c r="E9" s="7">
        <f t="shared" si="2"/>
        <v>2820</v>
      </c>
      <c r="F9" s="235">
        <f t="shared" si="3"/>
        <v>3760</v>
      </c>
    </row>
    <row r="10" spans="1:6" ht="22.15" customHeight="1">
      <c r="A10" s="5">
        <f t="shared" si="4"/>
        <v>6</v>
      </c>
      <c r="B10" s="512">
        <v>31800</v>
      </c>
      <c r="C10" s="6">
        <f t="shared" si="0"/>
        <v>986</v>
      </c>
      <c r="D10" s="7">
        <f t="shared" si="1"/>
        <v>1972</v>
      </c>
      <c r="E10" s="7">
        <f t="shared" si="2"/>
        <v>2958</v>
      </c>
      <c r="F10" s="235">
        <f t="shared" si="3"/>
        <v>3944</v>
      </c>
    </row>
    <row r="11" spans="1:6" ht="22.15" customHeight="1">
      <c r="A11" s="5">
        <f t="shared" si="4"/>
        <v>7</v>
      </c>
      <c r="B11" s="512">
        <v>33300</v>
      </c>
      <c r="C11" s="6">
        <f t="shared" si="0"/>
        <v>1033</v>
      </c>
      <c r="D11" s="7">
        <f t="shared" si="1"/>
        <v>2066</v>
      </c>
      <c r="E11" s="7">
        <f t="shared" si="2"/>
        <v>3099</v>
      </c>
      <c r="F11" s="235">
        <f t="shared" si="3"/>
        <v>4132</v>
      </c>
    </row>
    <row r="12" spans="1:6" ht="22.15" customHeight="1">
      <c r="A12" s="5">
        <f t="shared" si="4"/>
        <v>8</v>
      </c>
      <c r="B12" s="512">
        <v>34800</v>
      </c>
      <c r="C12" s="6">
        <f t="shared" si="0"/>
        <v>1079</v>
      </c>
      <c r="D12" s="7">
        <f t="shared" si="1"/>
        <v>2158</v>
      </c>
      <c r="E12" s="7">
        <f t="shared" si="2"/>
        <v>3237</v>
      </c>
      <c r="F12" s="235">
        <f t="shared" si="3"/>
        <v>4316</v>
      </c>
    </row>
    <row r="13" spans="1:6" ht="22.15" customHeight="1">
      <c r="A13" s="8">
        <f t="shared" si="4"/>
        <v>9</v>
      </c>
      <c r="B13" s="519">
        <v>36300</v>
      </c>
      <c r="C13" s="10">
        <f t="shared" si="0"/>
        <v>1126</v>
      </c>
      <c r="D13" s="11">
        <f t="shared" si="1"/>
        <v>2252</v>
      </c>
      <c r="E13" s="11">
        <f t="shared" si="2"/>
        <v>3378</v>
      </c>
      <c r="F13" s="520">
        <f t="shared" si="3"/>
        <v>4504</v>
      </c>
    </row>
    <row r="14" spans="1:6" ht="22.15" customHeight="1">
      <c r="A14" s="5">
        <f t="shared" si="4"/>
        <v>10</v>
      </c>
      <c r="B14" s="512">
        <v>38200</v>
      </c>
      <c r="C14" s="6">
        <f t="shared" si="0"/>
        <v>1185</v>
      </c>
      <c r="D14" s="7">
        <f t="shared" si="1"/>
        <v>2370</v>
      </c>
      <c r="E14" s="7">
        <f t="shared" si="2"/>
        <v>3555</v>
      </c>
      <c r="F14" s="235">
        <f t="shared" si="3"/>
        <v>4740</v>
      </c>
    </row>
    <row r="15" spans="1:6" ht="22.15" customHeight="1">
      <c r="A15" s="5">
        <f t="shared" si="4"/>
        <v>11</v>
      </c>
      <c r="B15" s="512">
        <v>40100</v>
      </c>
      <c r="C15" s="6">
        <f t="shared" si="0"/>
        <v>1244</v>
      </c>
      <c r="D15" s="7">
        <f t="shared" si="1"/>
        <v>2488</v>
      </c>
      <c r="E15" s="7">
        <f t="shared" si="2"/>
        <v>3732</v>
      </c>
      <c r="F15" s="235">
        <f t="shared" si="3"/>
        <v>4976</v>
      </c>
    </row>
    <row r="16" spans="1:6" ht="22.15" customHeight="1">
      <c r="A16" s="5">
        <f t="shared" si="4"/>
        <v>12</v>
      </c>
      <c r="B16" s="512">
        <v>42000</v>
      </c>
      <c r="C16" s="6">
        <f t="shared" si="0"/>
        <v>1303</v>
      </c>
      <c r="D16" s="7">
        <f>+C16*2</f>
        <v>2606</v>
      </c>
      <c r="E16" s="7">
        <f t="shared" si="2"/>
        <v>3909</v>
      </c>
      <c r="F16" s="235">
        <f t="shared" si="3"/>
        <v>5212</v>
      </c>
    </row>
    <row r="17" spans="1:6" ht="22.15" customHeight="1">
      <c r="A17" s="5">
        <f t="shared" si="4"/>
        <v>13</v>
      </c>
      <c r="B17" s="512">
        <v>43900</v>
      </c>
      <c r="C17" s="6">
        <f t="shared" si="0"/>
        <v>1362</v>
      </c>
      <c r="D17" s="7">
        <f t="shared" ref="D17:D55" si="5">+C17*2</f>
        <v>2724</v>
      </c>
      <c r="E17" s="7">
        <f t="shared" si="2"/>
        <v>4086</v>
      </c>
      <c r="F17" s="235">
        <f t="shared" si="3"/>
        <v>5448</v>
      </c>
    </row>
    <row r="18" spans="1:6" ht="22.15" customHeight="1">
      <c r="A18" s="8">
        <f t="shared" si="4"/>
        <v>14</v>
      </c>
      <c r="B18" s="519">
        <v>45800</v>
      </c>
      <c r="C18" s="6">
        <f t="shared" si="0"/>
        <v>1421</v>
      </c>
      <c r="D18" s="11">
        <f t="shared" si="5"/>
        <v>2842</v>
      </c>
      <c r="E18" s="11">
        <f t="shared" si="2"/>
        <v>4263</v>
      </c>
      <c r="F18" s="520">
        <f t="shared" si="3"/>
        <v>5684</v>
      </c>
    </row>
    <row r="19" spans="1:6" ht="22.15" customHeight="1">
      <c r="A19" s="5">
        <f t="shared" si="4"/>
        <v>15</v>
      </c>
      <c r="B19" s="512">
        <v>48200</v>
      </c>
      <c r="C19" s="24">
        <f t="shared" si="0"/>
        <v>1495</v>
      </c>
      <c r="D19" s="7">
        <f t="shared" si="5"/>
        <v>2990</v>
      </c>
      <c r="E19" s="7">
        <f t="shared" si="2"/>
        <v>4485</v>
      </c>
      <c r="F19" s="235">
        <f t="shared" si="3"/>
        <v>5980</v>
      </c>
    </row>
    <row r="20" spans="1:6" ht="22.15" customHeight="1">
      <c r="A20" s="5">
        <f t="shared" si="4"/>
        <v>16</v>
      </c>
      <c r="B20" s="512">
        <v>50600</v>
      </c>
      <c r="C20" s="6">
        <f t="shared" si="0"/>
        <v>1570</v>
      </c>
      <c r="D20" s="7">
        <f t="shared" si="5"/>
        <v>3140</v>
      </c>
      <c r="E20" s="7">
        <f t="shared" si="2"/>
        <v>4710</v>
      </c>
      <c r="F20" s="235">
        <f t="shared" si="3"/>
        <v>6280</v>
      </c>
    </row>
    <row r="21" spans="1:6" ht="22.15" customHeight="1">
      <c r="A21" s="5">
        <f t="shared" si="4"/>
        <v>17</v>
      </c>
      <c r="B21" s="512">
        <v>53000</v>
      </c>
      <c r="C21" s="6">
        <f t="shared" si="0"/>
        <v>1644</v>
      </c>
      <c r="D21" s="7">
        <f t="shared" si="5"/>
        <v>3288</v>
      </c>
      <c r="E21" s="7">
        <f t="shared" si="2"/>
        <v>4932</v>
      </c>
      <c r="F21" s="235">
        <f t="shared" si="3"/>
        <v>6576</v>
      </c>
    </row>
    <row r="22" spans="1:6" ht="22.15" customHeight="1">
      <c r="A22" s="5">
        <f t="shared" si="4"/>
        <v>18</v>
      </c>
      <c r="B22" s="512">
        <v>55400</v>
      </c>
      <c r="C22" s="6">
        <f t="shared" si="0"/>
        <v>1719</v>
      </c>
      <c r="D22" s="7">
        <f t="shared" si="5"/>
        <v>3438</v>
      </c>
      <c r="E22" s="7">
        <f t="shared" si="2"/>
        <v>5157</v>
      </c>
      <c r="F22" s="235">
        <f t="shared" si="3"/>
        <v>6876</v>
      </c>
    </row>
    <row r="23" spans="1:6" ht="22.15" customHeight="1">
      <c r="A23" s="8">
        <f t="shared" si="4"/>
        <v>19</v>
      </c>
      <c r="B23" s="519">
        <v>57800</v>
      </c>
      <c r="C23" s="10">
        <f t="shared" si="0"/>
        <v>1793</v>
      </c>
      <c r="D23" s="11">
        <f t="shared" si="5"/>
        <v>3586</v>
      </c>
      <c r="E23" s="11">
        <f t="shared" si="2"/>
        <v>5379</v>
      </c>
      <c r="F23" s="520">
        <f t="shared" si="3"/>
        <v>7172</v>
      </c>
    </row>
    <row r="24" spans="1:6" ht="22.15" customHeight="1">
      <c r="A24" s="12">
        <f t="shared" si="4"/>
        <v>20</v>
      </c>
      <c r="B24" s="511">
        <v>60800</v>
      </c>
      <c r="C24" s="6">
        <f t="shared" si="0"/>
        <v>1886</v>
      </c>
      <c r="D24" s="7">
        <f t="shared" si="5"/>
        <v>3772</v>
      </c>
      <c r="E24" s="6">
        <f t="shared" si="2"/>
        <v>5658</v>
      </c>
      <c r="F24" s="238">
        <f t="shared" si="3"/>
        <v>7544</v>
      </c>
    </row>
    <row r="25" spans="1:6" ht="22.15" customHeight="1">
      <c r="A25" s="5">
        <f t="shared" si="4"/>
        <v>21</v>
      </c>
      <c r="B25" s="512">
        <v>63800</v>
      </c>
      <c r="C25" s="6">
        <f t="shared" si="0"/>
        <v>1979</v>
      </c>
      <c r="D25" s="7">
        <f t="shared" si="5"/>
        <v>3958</v>
      </c>
      <c r="E25" s="6">
        <f t="shared" si="2"/>
        <v>5937</v>
      </c>
      <c r="F25" s="238">
        <f t="shared" si="3"/>
        <v>7916</v>
      </c>
    </row>
    <row r="26" spans="1:6" ht="22.15" customHeight="1">
      <c r="A26" s="5">
        <f t="shared" si="4"/>
        <v>22</v>
      </c>
      <c r="B26" s="512">
        <v>66800</v>
      </c>
      <c r="C26" s="6">
        <f t="shared" si="0"/>
        <v>2072</v>
      </c>
      <c r="D26" s="7">
        <f t="shared" si="5"/>
        <v>4144</v>
      </c>
      <c r="E26" s="6">
        <f t="shared" si="2"/>
        <v>6216</v>
      </c>
      <c r="F26" s="238">
        <f t="shared" si="3"/>
        <v>8288</v>
      </c>
    </row>
    <row r="27" spans="1:6" ht="22.15" customHeight="1">
      <c r="A27" s="5">
        <f t="shared" si="4"/>
        <v>23</v>
      </c>
      <c r="B27" s="512">
        <v>69800</v>
      </c>
      <c r="C27" s="6">
        <f t="shared" si="0"/>
        <v>2165</v>
      </c>
      <c r="D27" s="7">
        <f t="shared" si="5"/>
        <v>4330</v>
      </c>
      <c r="E27" s="6">
        <f t="shared" si="2"/>
        <v>6495</v>
      </c>
      <c r="F27" s="238">
        <f t="shared" si="3"/>
        <v>8660</v>
      </c>
    </row>
    <row r="28" spans="1:6" ht="22.15" customHeight="1">
      <c r="A28" s="8">
        <f t="shared" si="4"/>
        <v>24</v>
      </c>
      <c r="B28" s="519">
        <v>72800</v>
      </c>
      <c r="C28" s="6">
        <f t="shared" si="0"/>
        <v>2258</v>
      </c>
      <c r="D28" s="11">
        <f t="shared" si="5"/>
        <v>4516</v>
      </c>
      <c r="E28" s="10">
        <f t="shared" si="2"/>
        <v>6774</v>
      </c>
      <c r="F28" s="239">
        <f t="shared" si="3"/>
        <v>9032</v>
      </c>
    </row>
    <row r="29" spans="1:6" ht="22.15" customHeight="1">
      <c r="A29" s="5">
        <f t="shared" si="4"/>
        <v>25</v>
      </c>
      <c r="B29" s="511">
        <v>76500</v>
      </c>
      <c r="C29" s="24">
        <f t="shared" si="0"/>
        <v>2373</v>
      </c>
      <c r="D29" s="7">
        <f t="shared" si="5"/>
        <v>4746</v>
      </c>
      <c r="E29" s="7">
        <f t="shared" si="2"/>
        <v>7119</v>
      </c>
      <c r="F29" s="235">
        <f t="shared" si="3"/>
        <v>9492</v>
      </c>
    </row>
    <row r="30" spans="1:6" ht="22.15" customHeight="1">
      <c r="A30" s="5">
        <f t="shared" si="4"/>
        <v>26</v>
      </c>
      <c r="B30" s="512">
        <v>80200</v>
      </c>
      <c r="C30" s="6">
        <f t="shared" si="0"/>
        <v>2488</v>
      </c>
      <c r="D30" s="7">
        <f t="shared" si="5"/>
        <v>4976</v>
      </c>
      <c r="E30" s="7">
        <f t="shared" si="2"/>
        <v>7464</v>
      </c>
      <c r="F30" s="235">
        <f t="shared" si="3"/>
        <v>9952</v>
      </c>
    </row>
    <row r="31" spans="1:6" ht="22.15" customHeight="1">
      <c r="A31" s="5">
        <f t="shared" si="4"/>
        <v>27</v>
      </c>
      <c r="B31" s="512">
        <v>83900</v>
      </c>
      <c r="C31" s="6">
        <f t="shared" si="0"/>
        <v>2603</v>
      </c>
      <c r="D31" s="7">
        <f t="shared" si="5"/>
        <v>5206</v>
      </c>
      <c r="E31" s="7">
        <f t="shared" si="2"/>
        <v>7809</v>
      </c>
      <c r="F31" s="235">
        <f t="shared" si="3"/>
        <v>10412</v>
      </c>
    </row>
    <row r="32" spans="1:6" ht="22.15" customHeight="1">
      <c r="A32" s="8">
        <f t="shared" si="4"/>
        <v>28</v>
      </c>
      <c r="B32" s="519">
        <v>87600</v>
      </c>
      <c r="C32" s="10">
        <f t="shared" si="0"/>
        <v>2717</v>
      </c>
      <c r="D32" s="11">
        <f t="shared" si="5"/>
        <v>5434</v>
      </c>
      <c r="E32" s="11">
        <f t="shared" si="2"/>
        <v>8151</v>
      </c>
      <c r="F32" s="520">
        <f t="shared" si="3"/>
        <v>10868</v>
      </c>
    </row>
    <row r="33" spans="1:6" ht="22.15" customHeight="1">
      <c r="A33" s="5">
        <f t="shared" si="4"/>
        <v>29</v>
      </c>
      <c r="B33" s="511">
        <v>92100</v>
      </c>
      <c r="C33" s="6">
        <f t="shared" si="0"/>
        <v>2857</v>
      </c>
      <c r="D33" s="7">
        <f t="shared" si="5"/>
        <v>5714</v>
      </c>
      <c r="E33" s="6">
        <f t="shared" si="2"/>
        <v>8571</v>
      </c>
      <c r="F33" s="238">
        <f t="shared" si="3"/>
        <v>11428</v>
      </c>
    </row>
    <row r="34" spans="1:6" ht="22.15" customHeight="1">
      <c r="A34" s="5">
        <f t="shared" si="4"/>
        <v>30</v>
      </c>
      <c r="B34" s="512">
        <v>96600</v>
      </c>
      <c r="C34" s="6">
        <f t="shared" si="0"/>
        <v>2997</v>
      </c>
      <c r="D34" s="7">
        <f t="shared" si="5"/>
        <v>5994</v>
      </c>
      <c r="E34" s="6">
        <f t="shared" si="2"/>
        <v>8991</v>
      </c>
      <c r="F34" s="238">
        <f t="shared" si="3"/>
        <v>11988</v>
      </c>
    </row>
    <row r="35" spans="1:6" ht="22.15" customHeight="1">
      <c r="A35" s="5">
        <f t="shared" si="4"/>
        <v>31</v>
      </c>
      <c r="B35" s="512">
        <v>101100</v>
      </c>
      <c r="C35" s="6">
        <f t="shared" si="0"/>
        <v>3136</v>
      </c>
      <c r="D35" s="7">
        <f t="shared" si="5"/>
        <v>6272</v>
      </c>
      <c r="E35" s="6">
        <f t="shared" si="2"/>
        <v>9408</v>
      </c>
      <c r="F35" s="238">
        <f t="shared" si="3"/>
        <v>12544</v>
      </c>
    </row>
    <row r="36" spans="1:6" ht="22.15" customHeight="1">
      <c r="A36" s="5">
        <f t="shared" si="4"/>
        <v>32</v>
      </c>
      <c r="B36" s="512">
        <v>105600</v>
      </c>
      <c r="C36" s="6">
        <f t="shared" si="0"/>
        <v>3276</v>
      </c>
      <c r="D36" s="7">
        <f t="shared" si="5"/>
        <v>6552</v>
      </c>
      <c r="E36" s="6">
        <f t="shared" si="2"/>
        <v>9828</v>
      </c>
      <c r="F36" s="238">
        <f t="shared" si="3"/>
        <v>13104</v>
      </c>
    </row>
    <row r="37" spans="1:6" ht="22.15" customHeight="1">
      <c r="A37" s="8">
        <f t="shared" si="4"/>
        <v>33</v>
      </c>
      <c r="B37" s="519">
        <v>110100</v>
      </c>
      <c r="C37" s="6">
        <f t="shared" si="0"/>
        <v>3415</v>
      </c>
      <c r="D37" s="11">
        <f t="shared" si="5"/>
        <v>6830</v>
      </c>
      <c r="E37" s="10">
        <f t="shared" si="2"/>
        <v>10245</v>
      </c>
      <c r="F37" s="239">
        <f t="shared" si="3"/>
        <v>13660</v>
      </c>
    </row>
    <row r="38" spans="1:6" ht="22.15" customHeight="1">
      <c r="A38" s="5">
        <f t="shared" si="4"/>
        <v>34</v>
      </c>
      <c r="B38" s="511">
        <v>115500</v>
      </c>
      <c r="C38" s="24">
        <f t="shared" si="0"/>
        <v>3583</v>
      </c>
      <c r="D38" s="7">
        <f t="shared" si="5"/>
        <v>7166</v>
      </c>
      <c r="E38" s="7">
        <f t="shared" si="2"/>
        <v>10749</v>
      </c>
      <c r="F38" s="235">
        <f t="shared" si="3"/>
        <v>14332</v>
      </c>
    </row>
    <row r="39" spans="1:6" ht="22.15" customHeight="1">
      <c r="A39" s="5">
        <f t="shared" si="4"/>
        <v>35</v>
      </c>
      <c r="B39" s="512">
        <v>120900</v>
      </c>
      <c r="C39" s="6">
        <f t="shared" si="0"/>
        <v>3750</v>
      </c>
      <c r="D39" s="7">
        <f t="shared" si="5"/>
        <v>7500</v>
      </c>
      <c r="E39" s="7">
        <f t="shared" si="2"/>
        <v>11250</v>
      </c>
      <c r="F39" s="235">
        <f t="shared" si="3"/>
        <v>15000</v>
      </c>
    </row>
    <row r="40" spans="1:6" ht="22.15" customHeight="1">
      <c r="A40" s="5">
        <f t="shared" si="4"/>
        <v>36</v>
      </c>
      <c r="B40" s="512">
        <v>126300</v>
      </c>
      <c r="C40" s="6">
        <f t="shared" si="0"/>
        <v>3918</v>
      </c>
      <c r="D40" s="7">
        <f t="shared" si="5"/>
        <v>7836</v>
      </c>
      <c r="E40" s="7">
        <f t="shared" si="2"/>
        <v>11754</v>
      </c>
      <c r="F40" s="235">
        <f t="shared" si="3"/>
        <v>15672</v>
      </c>
    </row>
    <row r="41" spans="1:6" ht="22.15" customHeight="1">
      <c r="A41" s="5">
        <f>+A40+1</f>
        <v>37</v>
      </c>
      <c r="B41" s="512">
        <v>131700</v>
      </c>
      <c r="C41" s="6">
        <f t="shared" si="0"/>
        <v>4085</v>
      </c>
      <c r="D41" s="7">
        <f t="shared" si="5"/>
        <v>8170</v>
      </c>
      <c r="E41" s="7">
        <f t="shared" si="2"/>
        <v>12255</v>
      </c>
      <c r="F41" s="235">
        <f t="shared" si="3"/>
        <v>16340</v>
      </c>
    </row>
    <row r="42" spans="1:6" ht="22.15" customHeight="1">
      <c r="A42" s="5">
        <f t="shared" si="4"/>
        <v>38</v>
      </c>
      <c r="B42" s="512">
        <v>137100</v>
      </c>
      <c r="C42" s="6">
        <f t="shared" si="0"/>
        <v>4253</v>
      </c>
      <c r="D42" s="7">
        <f t="shared" si="5"/>
        <v>8506</v>
      </c>
      <c r="E42" s="7">
        <f t="shared" si="2"/>
        <v>12759</v>
      </c>
      <c r="F42" s="235">
        <f t="shared" si="3"/>
        <v>17012</v>
      </c>
    </row>
    <row r="43" spans="1:6" ht="22.15" customHeight="1">
      <c r="A43" s="5">
        <f t="shared" si="4"/>
        <v>39</v>
      </c>
      <c r="B43" s="512">
        <v>142500</v>
      </c>
      <c r="C43" s="6">
        <f t="shared" si="0"/>
        <v>4420</v>
      </c>
      <c r="D43" s="7">
        <f t="shared" si="5"/>
        <v>8840</v>
      </c>
      <c r="E43" s="7">
        <f t="shared" si="2"/>
        <v>13260</v>
      </c>
      <c r="F43" s="235">
        <f t="shared" si="3"/>
        <v>17680</v>
      </c>
    </row>
    <row r="44" spans="1:6" ht="22.15" customHeight="1">
      <c r="A44" s="5">
        <f t="shared" si="4"/>
        <v>40</v>
      </c>
      <c r="B44" s="512">
        <v>147900</v>
      </c>
      <c r="C44" s="6">
        <f t="shared" si="0"/>
        <v>4588</v>
      </c>
      <c r="D44" s="7">
        <f t="shared" si="5"/>
        <v>9176</v>
      </c>
      <c r="E44" s="7">
        <f t="shared" si="2"/>
        <v>13764</v>
      </c>
      <c r="F44" s="235">
        <f t="shared" si="3"/>
        <v>18352</v>
      </c>
    </row>
    <row r="45" spans="1:6" ht="22.15" customHeight="1">
      <c r="A45" s="8">
        <f>+A44+1</f>
        <v>41</v>
      </c>
      <c r="B45" s="519">
        <v>150000</v>
      </c>
      <c r="C45" s="10">
        <f t="shared" si="0"/>
        <v>4653</v>
      </c>
      <c r="D45" s="11">
        <f t="shared" si="5"/>
        <v>9306</v>
      </c>
      <c r="E45" s="11">
        <f t="shared" si="2"/>
        <v>13959</v>
      </c>
      <c r="F45" s="520">
        <f t="shared" si="3"/>
        <v>18612</v>
      </c>
    </row>
    <row r="46" spans="1:6" ht="22.15" customHeight="1">
      <c r="A46" s="12">
        <f t="shared" si="4"/>
        <v>42</v>
      </c>
      <c r="B46" s="511">
        <v>156400</v>
      </c>
      <c r="C46" s="6">
        <f t="shared" si="0"/>
        <v>4852</v>
      </c>
      <c r="D46" s="7">
        <f t="shared" si="5"/>
        <v>9704</v>
      </c>
      <c r="E46" s="7">
        <f t="shared" si="2"/>
        <v>14556</v>
      </c>
      <c r="F46" s="235">
        <f t="shared" si="3"/>
        <v>19408</v>
      </c>
    </row>
    <row r="47" spans="1:6" ht="22.15" customHeight="1">
      <c r="A47" s="5">
        <f t="shared" si="4"/>
        <v>43</v>
      </c>
      <c r="B47" s="512">
        <v>162800</v>
      </c>
      <c r="C47" s="6">
        <f t="shared" si="0"/>
        <v>5050</v>
      </c>
      <c r="D47" s="7">
        <f t="shared" si="5"/>
        <v>10100</v>
      </c>
      <c r="E47" s="7">
        <f t="shared" si="2"/>
        <v>15150</v>
      </c>
      <c r="F47" s="235">
        <f t="shared" si="3"/>
        <v>20200</v>
      </c>
    </row>
    <row r="48" spans="1:6" ht="22.15" customHeight="1">
      <c r="A48" s="5">
        <f t="shared" si="4"/>
        <v>44</v>
      </c>
      <c r="B48" s="512">
        <v>169200</v>
      </c>
      <c r="C48" s="6">
        <f t="shared" si="0"/>
        <v>5249</v>
      </c>
      <c r="D48" s="7">
        <f t="shared" si="5"/>
        <v>10498</v>
      </c>
      <c r="E48" s="7">
        <f t="shared" si="2"/>
        <v>15747</v>
      </c>
      <c r="F48" s="235">
        <f t="shared" si="3"/>
        <v>20996</v>
      </c>
    </row>
    <row r="49" spans="1:7" ht="22.15" customHeight="1">
      <c r="A49" s="5">
        <f>+A48+1</f>
        <v>45</v>
      </c>
      <c r="B49" s="512">
        <v>175600</v>
      </c>
      <c r="C49" s="6">
        <f t="shared" si="0"/>
        <v>5447</v>
      </c>
      <c r="D49" s="7">
        <f t="shared" si="5"/>
        <v>10894</v>
      </c>
      <c r="E49" s="7">
        <f t="shared" si="2"/>
        <v>16341</v>
      </c>
      <c r="F49" s="235">
        <f t="shared" si="3"/>
        <v>21788</v>
      </c>
    </row>
    <row r="50" spans="1:7" ht="22.15" customHeight="1">
      <c r="A50" s="8">
        <f>+A49+1</f>
        <v>46</v>
      </c>
      <c r="B50" s="512">
        <v>182000</v>
      </c>
      <c r="C50" s="6">
        <f t="shared" si="0"/>
        <v>5646</v>
      </c>
      <c r="D50" s="7">
        <f t="shared" si="5"/>
        <v>11292</v>
      </c>
      <c r="E50" s="7">
        <f t="shared" si="2"/>
        <v>16938</v>
      </c>
      <c r="F50" s="235">
        <f t="shared" si="3"/>
        <v>22584</v>
      </c>
    </row>
    <row r="51" spans="1:7" ht="22.15" customHeight="1">
      <c r="A51" s="12">
        <f t="shared" ref="A51:A55" si="6">+A50+1</f>
        <v>47</v>
      </c>
      <c r="B51" s="511">
        <v>189500</v>
      </c>
      <c r="C51" s="24">
        <f t="shared" si="0"/>
        <v>5878</v>
      </c>
      <c r="D51" s="24">
        <f t="shared" si="5"/>
        <v>11756</v>
      </c>
      <c r="E51" s="24">
        <f t="shared" si="2"/>
        <v>17634</v>
      </c>
      <c r="F51" s="240">
        <f t="shared" si="3"/>
        <v>23512</v>
      </c>
    </row>
    <row r="52" spans="1:7" ht="22.15" customHeight="1">
      <c r="A52" s="5">
        <f t="shared" si="6"/>
        <v>48</v>
      </c>
      <c r="B52" s="512">
        <v>197000</v>
      </c>
      <c r="C52" s="6">
        <f t="shared" si="0"/>
        <v>6111</v>
      </c>
      <c r="D52" s="6">
        <f t="shared" si="5"/>
        <v>12222</v>
      </c>
      <c r="E52" s="6">
        <f t="shared" si="2"/>
        <v>18333</v>
      </c>
      <c r="F52" s="238">
        <f t="shared" si="3"/>
        <v>24444</v>
      </c>
    </row>
    <row r="53" spans="1:7" ht="22.15" customHeight="1">
      <c r="A53" s="5">
        <f t="shared" si="6"/>
        <v>49</v>
      </c>
      <c r="B53" s="512">
        <v>204500</v>
      </c>
      <c r="C53" s="6">
        <f t="shared" si="0"/>
        <v>6344</v>
      </c>
      <c r="D53" s="6">
        <f t="shared" si="5"/>
        <v>12688</v>
      </c>
      <c r="E53" s="6">
        <f t="shared" si="2"/>
        <v>19032</v>
      </c>
      <c r="F53" s="238">
        <f t="shared" si="3"/>
        <v>25376</v>
      </c>
    </row>
    <row r="54" spans="1:7" ht="22.15" customHeight="1">
      <c r="A54" s="5">
        <f t="shared" si="6"/>
        <v>50</v>
      </c>
      <c r="B54" s="512">
        <v>212000</v>
      </c>
      <c r="C54" s="6">
        <f t="shared" si="0"/>
        <v>6576</v>
      </c>
      <c r="D54" s="6">
        <f t="shared" si="5"/>
        <v>13152</v>
      </c>
      <c r="E54" s="6">
        <f t="shared" si="2"/>
        <v>19728</v>
      </c>
      <c r="F54" s="238">
        <f t="shared" si="3"/>
        <v>26304</v>
      </c>
    </row>
    <row r="55" spans="1:7" ht="22.15" customHeight="1" thickBot="1">
      <c r="A55" s="15">
        <f t="shared" si="6"/>
        <v>51</v>
      </c>
      <c r="B55" s="513">
        <v>219500</v>
      </c>
      <c r="C55" s="16">
        <f t="shared" si="0"/>
        <v>6809</v>
      </c>
      <c r="D55" s="16">
        <f t="shared" si="5"/>
        <v>13618</v>
      </c>
      <c r="E55" s="16">
        <f t="shared" si="2"/>
        <v>20427</v>
      </c>
      <c r="F55" s="241">
        <f t="shared" si="3"/>
        <v>27236</v>
      </c>
    </row>
    <row r="56" spans="1:7">
      <c r="A56" s="211" t="s">
        <v>647</v>
      </c>
      <c r="B56" s="242"/>
      <c r="C56" s="242"/>
      <c r="D56" s="242"/>
      <c r="E56" s="242"/>
      <c r="F56" s="33" t="s">
        <v>660</v>
      </c>
      <c r="G56" s="242"/>
    </row>
    <row r="57" spans="1:7">
      <c r="A57" s="242"/>
      <c r="B57" s="242"/>
      <c r="C57" s="242"/>
      <c r="D57" s="242"/>
      <c r="E57" s="242"/>
      <c r="F57" s="245"/>
      <c r="G57" s="242"/>
    </row>
    <row r="58" spans="1:7" ht="16.149999999999999" customHeight="1">
      <c r="A58" s="211" t="s">
        <v>648</v>
      </c>
      <c r="B58" s="242"/>
      <c r="C58" s="242"/>
      <c r="D58" s="242"/>
      <c r="E58" s="242"/>
      <c r="F58" s="245"/>
      <c r="G58" s="211"/>
    </row>
    <row r="59" spans="1:7" ht="16.149999999999999" customHeight="1">
      <c r="A59" s="521" t="s">
        <v>661</v>
      </c>
      <c r="B59" s="242"/>
      <c r="C59" s="242"/>
      <c r="D59" s="242"/>
      <c r="E59" s="242"/>
      <c r="F59" s="245"/>
      <c r="G59" s="211"/>
    </row>
    <row r="60" spans="1:7" ht="16.149999999999999" customHeight="1">
      <c r="A60" s="211" t="s">
        <v>662</v>
      </c>
      <c r="B60" s="242"/>
      <c r="C60" s="242"/>
      <c r="D60" s="242"/>
      <c r="E60" s="242"/>
      <c r="F60" s="245"/>
      <c r="G60" s="211"/>
    </row>
    <row r="61" spans="1:7">
      <c r="A61" s="631" t="s">
        <v>663</v>
      </c>
      <c r="B61" s="632"/>
      <c r="C61" s="632"/>
      <c r="D61" s="632"/>
      <c r="E61" s="632"/>
      <c r="F61" s="632"/>
      <c r="G61" s="242"/>
    </row>
    <row r="62" spans="1:7" ht="25.5" customHeight="1">
      <c r="A62" s="623" t="s">
        <v>664</v>
      </c>
      <c r="B62" s="633"/>
      <c r="C62" s="633"/>
      <c r="D62" s="633"/>
      <c r="E62" s="633"/>
      <c r="F62" s="633"/>
      <c r="G62" s="215"/>
    </row>
    <row r="63" spans="1:7">
      <c r="A63" s="20"/>
      <c r="B63" s="20"/>
      <c r="C63" s="20"/>
      <c r="D63" s="20"/>
      <c r="E63" s="20"/>
      <c r="F63" s="20"/>
    </row>
    <row r="64" spans="1:7">
      <c r="A64" s="20"/>
      <c r="B64" s="20"/>
      <c r="C64" s="20"/>
      <c r="D64" s="20"/>
      <c r="E64" s="20"/>
      <c r="F64" s="20"/>
    </row>
    <row r="65" spans="1:6">
      <c r="A65" s="20"/>
      <c r="B65" s="20"/>
      <c r="C65" s="20"/>
      <c r="D65" s="20"/>
      <c r="E65" s="20"/>
      <c r="F65" s="20"/>
    </row>
  </sheetData>
  <mergeCells count="4">
    <mergeCell ref="A3:A4"/>
    <mergeCell ref="C3:F3"/>
    <mergeCell ref="A61:F61"/>
    <mergeCell ref="A62:F62"/>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00000"/>
  </sheetPr>
  <dimension ref="A1:S66"/>
  <sheetViews>
    <sheetView showGridLines="0" tabSelected="1" workbookViewId="0">
      <pane xSplit="3" ySplit="2" topLeftCell="D3" activePane="bottomRight" state="frozen"/>
      <selection pane="topRight" activeCell="D1" sqref="D1"/>
      <selection pane="bottomLeft" activeCell="A3" sqref="A3"/>
      <selection pane="bottomRight" activeCell="K8" sqref="K8"/>
    </sheetView>
  </sheetViews>
  <sheetFormatPr defaultRowHeight="18"/>
  <cols>
    <col min="1" max="1" width="2" style="256" customWidth="1"/>
    <col min="2" max="2" width="3.81640625" style="256" customWidth="1"/>
    <col min="3" max="3" width="24.26953125" style="256" customWidth="1"/>
    <col min="4" max="4" width="12.26953125" style="256" customWidth="1"/>
    <col min="5" max="5" width="16.54296875" style="256" customWidth="1"/>
    <col min="6" max="7" width="13.08984375" style="256" customWidth="1"/>
    <col min="8" max="8" width="12.81640625" style="256" customWidth="1"/>
    <col min="9" max="9" width="10.453125" style="256" customWidth="1"/>
    <col min="10" max="10" width="10.6328125" style="256" customWidth="1"/>
    <col min="11" max="11" width="11.7265625" style="256" customWidth="1"/>
    <col min="12" max="12" width="10.1796875" style="256" customWidth="1"/>
    <col min="13" max="13" width="8.7265625" style="256"/>
    <col min="14" max="16" width="11.453125" bestFit="1" customWidth="1"/>
    <col min="17" max="17" width="10.81640625" customWidth="1"/>
    <col min="18" max="16384" width="8.7265625" style="256"/>
  </cols>
  <sheetData>
    <row r="1" spans="1:19" ht="18.5">
      <c r="A1" s="268"/>
      <c r="B1" s="253"/>
      <c r="C1" s="733">
        <v>112</v>
      </c>
      <c r="D1" s="733" t="s">
        <v>727</v>
      </c>
      <c r="E1" s="734" t="s">
        <v>51</v>
      </c>
      <c r="F1" s="269" t="s">
        <v>500</v>
      </c>
      <c r="G1" s="735">
        <v>30</v>
      </c>
      <c r="H1" s="270" t="s">
        <v>456</v>
      </c>
      <c r="I1" s="253"/>
      <c r="J1" s="271" t="s">
        <v>398</v>
      </c>
      <c r="K1" s="254">
        <v>0</v>
      </c>
      <c r="L1" s="253" t="s">
        <v>455</v>
      </c>
    </row>
    <row r="2" spans="1:19">
      <c r="A2" s="268"/>
      <c r="B2" s="253"/>
      <c r="C2" s="272" t="s">
        <v>47</v>
      </c>
      <c r="D2" s="736" t="s">
        <v>48</v>
      </c>
      <c r="E2" s="737" t="s">
        <v>501</v>
      </c>
      <c r="F2" s="738" t="s">
        <v>396</v>
      </c>
      <c r="G2" s="738"/>
      <c r="H2" s="738"/>
      <c r="I2" s="739" t="s">
        <v>395</v>
      </c>
      <c r="J2" s="739"/>
      <c r="K2" s="751" t="s">
        <v>394</v>
      </c>
      <c r="L2" s="751"/>
      <c r="M2" s="293" t="s">
        <v>546</v>
      </c>
    </row>
    <row r="3" spans="1:19">
      <c r="A3" s="268"/>
      <c r="B3" s="253"/>
      <c r="C3" s="272" t="s">
        <v>502</v>
      </c>
      <c r="D3" s="740">
        <f>VLOOKUP($C$1,勞就保費率,2,0)</f>
        <v>0.11000000000000004</v>
      </c>
      <c r="E3" s="741">
        <v>45800</v>
      </c>
      <c r="F3" s="522" t="str">
        <f>$E$3 &amp; " ×"&amp;$D$3 &amp; "×70%"</f>
        <v>45800 ×0.11×70%</v>
      </c>
      <c r="G3" s="522"/>
      <c r="H3" s="522"/>
      <c r="I3" s="742">
        <f>J3+J4</f>
        <v>3848</v>
      </c>
      <c r="J3" s="743">
        <f>ROUND(E3*D3*$G$1/30*0.7,0)</f>
        <v>3527</v>
      </c>
      <c r="K3" s="744">
        <f>ROUND($E$3*$D$3*$G$1/30*0.2,0)</f>
        <v>1008</v>
      </c>
      <c r="L3" s="745">
        <f>$K$3+$K$4</f>
        <v>1100</v>
      </c>
      <c r="M3" s="293"/>
    </row>
    <row r="4" spans="1:19">
      <c r="A4" s="268"/>
      <c r="B4" s="253"/>
      <c r="C4" s="272" t="s">
        <v>484</v>
      </c>
      <c r="D4" s="740">
        <f>VLOOKUP($C$1,勞就保費率,3,0)</f>
        <v>0.01</v>
      </c>
      <c r="E4" s="741">
        <f>$E$3</f>
        <v>45800</v>
      </c>
      <c r="F4" s="522" t="str">
        <f>E4 &amp; " ×" &amp; D4  &amp; "×70%"</f>
        <v>45800 ×0.01×70%</v>
      </c>
      <c r="G4" s="522"/>
      <c r="H4" s="522"/>
      <c r="I4" s="742"/>
      <c r="J4" s="743">
        <f>ROUND(E4*D4*$G$1/30*0.7,0)</f>
        <v>321</v>
      </c>
      <c r="K4" s="744">
        <f>ROUND($E$4*$D$4*$G$1/30*0.2,0)</f>
        <v>92</v>
      </c>
      <c r="L4" s="745"/>
      <c r="M4" s="293"/>
    </row>
    <row r="5" spans="1:19" ht="18.5">
      <c r="C5" s="272" t="s">
        <v>498</v>
      </c>
      <c r="D5" s="740">
        <v>2.8E-3</v>
      </c>
      <c r="E5" s="741">
        <v>50600</v>
      </c>
      <c r="F5" s="522" t="str">
        <f>$E$5&amp; "×" &amp;$D$5</f>
        <v>50600×0.0028</v>
      </c>
      <c r="G5" s="522"/>
      <c r="H5" s="522"/>
      <c r="I5" s="746"/>
      <c r="J5" s="743">
        <f>ROUND(E5*D5,0)</f>
        <v>142</v>
      </c>
      <c r="K5" s="747"/>
      <c r="L5" s="748" t="s">
        <v>397</v>
      </c>
      <c r="M5" s="293"/>
    </row>
    <row r="6" spans="1:19">
      <c r="A6" s="268"/>
      <c r="B6" s="253"/>
      <c r="C6" s="272" t="s">
        <v>485</v>
      </c>
      <c r="D6" s="740">
        <f>VLOOKUP($C$1,健保_費率,2,0)</f>
        <v>5.1700000000000003E-2</v>
      </c>
      <c r="E6" s="741">
        <v>50600</v>
      </c>
      <c r="F6" s="749" t="str">
        <f>$E$6&amp;  "×" &amp;$D$6 &amp; "×60%×" &amp;$E$9</f>
        <v>50600×0.0517×60%×1.57</v>
      </c>
      <c r="G6" s="749"/>
      <c r="H6" s="749"/>
      <c r="I6" s="746"/>
      <c r="J6" s="743">
        <f>ROUND(E6*D6*$E$9*0.6,0)</f>
        <v>2464</v>
      </c>
      <c r="K6" s="744">
        <f>ROUND($E$6*$D$6*0.3,0)*(1+IF($K$1&gt;3,3,$K$1))</f>
        <v>785</v>
      </c>
      <c r="L6" s="744">
        <f>+ROUND($E$6*$D$6,0)</f>
        <v>2616</v>
      </c>
      <c r="M6" s="293">
        <f>+ROUND(E6*$D$6*0.6,0)</f>
        <v>1570</v>
      </c>
      <c r="N6" t="s">
        <v>729</v>
      </c>
    </row>
    <row r="7" spans="1:19">
      <c r="A7" s="268"/>
      <c r="B7" s="253"/>
      <c r="C7" s="272" t="s">
        <v>486</v>
      </c>
      <c r="D7" s="740">
        <v>0.06</v>
      </c>
      <c r="E7" s="741">
        <v>50600</v>
      </c>
      <c r="F7" s="749" t="str">
        <f>$E$7&amp; "×6%"</f>
        <v>50600×6%</v>
      </c>
      <c r="G7" s="749"/>
      <c r="H7" s="749"/>
      <c r="I7" s="750"/>
      <c r="J7" s="743">
        <f>ROUND($E$7*$D$7,0)</f>
        <v>3036</v>
      </c>
      <c r="K7" s="744"/>
      <c r="L7" s="747"/>
      <c r="M7" s="293"/>
    </row>
    <row r="8" spans="1:19" ht="18.5">
      <c r="A8" s="268"/>
      <c r="B8" s="253"/>
      <c r="C8" s="253"/>
      <c r="D8" s="253"/>
      <c r="E8" s="253"/>
      <c r="F8" s="253"/>
      <c r="G8" s="253"/>
      <c r="H8" s="253"/>
      <c r="I8" s="258" t="s">
        <v>52</v>
      </c>
      <c r="J8" s="259">
        <f>SUM($J$3:$J$7)</f>
        <v>9490</v>
      </c>
      <c r="K8" s="255">
        <f>SUM($K$3:$K$7)</f>
        <v>1885</v>
      </c>
    </row>
    <row r="9" spans="1:19" ht="18.5">
      <c r="A9" s="268"/>
      <c r="B9" s="270" t="s">
        <v>49</v>
      </c>
      <c r="C9" s="731" t="s">
        <v>728</v>
      </c>
      <c r="D9" s="731"/>
      <c r="E9" s="732">
        <f>VLOOKUP($C$1,健保_費率,4,0)</f>
        <v>1.57</v>
      </c>
      <c r="F9" s="731"/>
      <c r="G9" s="731"/>
      <c r="H9" s="731"/>
      <c r="I9"/>
      <c r="J9"/>
      <c r="K9"/>
    </row>
    <row r="10" spans="1:19">
      <c r="A10" s="273"/>
      <c r="B10" s="274"/>
      <c r="C10" s="731" t="s">
        <v>437</v>
      </c>
      <c r="D10" s="731"/>
      <c r="E10" s="731"/>
      <c r="F10" s="731"/>
      <c r="G10" s="731"/>
      <c r="H10" s="731"/>
      <c r="I10"/>
      <c r="J10"/>
      <c r="K10"/>
      <c r="L10"/>
    </row>
    <row r="11" spans="1:19">
      <c r="A11" s="268"/>
      <c r="B11" s="253"/>
    </row>
    <row r="12" spans="1:19">
      <c r="A12" s="268"/>
      <c r="B12" s="253"/>
      <c r="C12" s="268" t="s">
        <v>438</v>
      </c>
      <c r="D12" s="752">
        <v>103</v>
      </c>
      <c r="E12" s="752">
        <v>104</v>
      </c>
      <c r="F12" s="752">
        <v>106</v>
      </c>
      <c r="G12" s="752">
        <v>108</v>
      </c>
      <c r="H12" s="752">
        <v>110</v>
      </c>
      <c r="I12" s="752">
        <v>112</v>
      </c>
      <c r="J12" s="752">
        <v>114</v>
      </c>
      <c r="K12" s="752" t="s">
        <v>50</v>
      </c>
      <c r="N12" s="256"/>
      <c r="O12" s="256"/>
      <c r="R12"/>
      <c r="S12"/>
    </row>
    <row r="13" spans="1:19">
      <c r="A13" s="268"/>
      <c r="B13" s="253"/>
      <c r="C13" s="268"/>
      <c r="D13" s="753">
        <v>9.5000000000000001E-2</v>
      </c>
      <c r="E13" s="753">
        <v>0.1</v>
      </c>
      <c r="F13" s="753">
        <v>0.105</v>
      </c>
      <c r="G13" s="753">
        <v>0.11</v>
      </c>
      <c r="H13" s="753">
        <v>0.115</v>
      </c>
      <c r="I13" s="753">
        <v>0.12</v>
      </c>
      <c r="J13" s="753">
        <v>0.125</v>
      </c>
      <c r="K13" s="753">
        <v>0.13</v>
      </c>
      <c r="N13" s="256"/>
      <c r="O13" s="256"/>
      <c r="R13"/>
      <c r="S13"/>
    </row>
    <row r="14" spans="1:19" ht="18.5">
      <c r="A14" s="268"/>
      <c r="B14" s="253"/>
      <c r="C14" s="268" t="s">
        <v>499</v>
      </c>
      <c r="D14" s="275"/>
      <c r="E14" s="275"/>
      <c r="F14" s="275"/>
      <c r="G14" s="276"/>
      <c r="H14" s="275"/>
      <c r="I14" s="275"/>
    </row>
    <row r="15" spans="1:19">
      <c r="A15" s="268"/>
      <c r="B15" s="253"/>
      <c r="C15" s="253" t="s">
        <v>439</v>
      </c>
      <c r="D15" s="253"/>
      <c r="E15" s="253"/>
      <c r="F15" s="253"/>
      <c r="G15" s="253"/>
      <c r="H15" s="253"/>
      <c r="I15" s="253"/>
    </row>
    <row r="16" spans="1:19" ht="18.5">
      <c r="C16" s="277" t="s">
        <v>497</v>
      </c>
    </row>
    <row r="17" spans="3:17" ht="18.5">
      <c r="C17" s="277" t="s">
        <v>652</v>
      </c>
    </row>
    <row r="18" spans="3:17" s="279" customFormat="1" ht="18.5">
      <c r="C18" s="278" t="s">
        <v>399</v>
      </c>
      <c r="D18" s="278"/>
      <c r="E18" s="278"/>
      <c r="F18" s="278"/>
      <c r="G18" s="278"/>
      <c r="H18" s="278"/>
      <c r="I18" s="278"/>
      <c r="J18" s="278"/>
      <c r="K18" s="278"/>
      <c r="L18" s="278"/>
      <c r="N18"/>
      <c r="O18"/>
      <c r="P18"/>
      <c r="Q18"/>
    </row>
    <row r="19" spans="3:17" ht="18.5">
      <c r="C19" s="280" t="s">
        <v>401</v>
      </c>
      <c r="D19" s="257" t="s">
        <v>400</v>
      </c>
      <c r="E19" s="281"/>
      <c r="F19" s="281"/>
      <c r="G19" s="281"/>
      <c r="H19" s="281"/>
      <c r="I19" s="281"/>
      <c r="J19" s="281"/>
      <c r="K19" s="281"/>
      <c r="L19" s="281"/>
    </row>
    <row r="21" spans="3:17" ht="15" customHeight="1"/>
    <row r="22" spans="3:17" ht="15" customHeight="1">
      <c r="C22" s="283" t="s">
        <v>507</v>
      </c>
      <c r="D22" s="282" t="s">
        <v>504</v>
      </c>
    </row>
    <row r="23" spans="3:17" ht="15" customHeight="1">
      <c r="C23" s="283" t="s">
        <v>506</v>
      </c>
      <c r="D23" s="282" t="s">
        <v>543</v>
      </c>
    </row>
    <row r="24" spans="3:17" ht="15" customHeight="1">
      <c r="C24" s="283" t="s">
        <v>545</v>
      </c>
      <c r="D24" s="282" t="s">
        <v>544</v>
      </c>
    </row>
    <row r="25" spans="3:17" ht="15" customHeight="1">
      <c r="C25" s="256" t="s">
        <v>551</v>
      </c>
      <c r="D25" s="282" t="s">
        <v>552</v>
      </c>
    </row>
    <row r="26" spans="3:17" ht="15" customHeight="1"/>
    <row r="27" spans="3:17" ht="15" customHeight="1"/>
    <row r="28" spans="3:17" ht="15" customHeight="1"/>
    <row r="29" spans="3:17" ht="15" customHeight="1"/>
    <row r="30" spans="3:17" ht="15" customHeight="1"/>
    <row r="31" spans="3:17" ht="15" customHeight="1"/>
    <row r="32" spans="3: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algorithmName="SHA-512" hashValue="BB8lXT5CnSUXGP/lybtAJoQoE7/eXY9e8mh4vpqZurFnnw5ygN0Ez8W7OSTYqc/XcYm4R66TaIX8/CpYCXrZIw==" saltValue="gmTh/D9WFB4LdEwMaWLOgQ==" spinCount="100000" sheet="1" objects="1" scenarios="1" formatCells="0" formatColumns="0" formatRows="0"/>
  <mergeCells count="10">
    <mergeCell ref="F7:H7"/>
    <mergeCell ref="L3:L4"/>
    <mergeCell ref="K2:L2"/>
    <mergeCell ref="I2:J2"/>
    <mergeCell ref="F5:H5"/>
    <mergeCell ref="F3:H3"/>
    <mergeCell ref="F4:H4"/>
    <mergeCell ref="I3:I4"/>
    <mergeCell ref="F2:H2"/>
    <mergeCell ref="F6:H6"/>
  </mergeCells>
  <phoneticPr fontId="5" type="noConversion"/>
  <dataValidations count="5">
    <dataValidation type="whole" allowBlank="1" showInputMessage="1" showErrorMessage="1" sqref="G1" xr:uid="{00000000-0002-0000-0100-000002000000}">
      <formula1>1</formula1>
      <formula2>30</formula2>
    </dataValidation>
    <dataValidation type="list" allowBlank="1" showInputMessage="1" showErrorMessage="1" sqref="E6" xr:uid="{15F0074B-5847-4693-9DC9-9091DCDD32BB}">
      <formula1>健保分級</formula1>
    </dataValidation>
    <dataValidation type="list" allowBlank="1" showInputMessage="1" showErrorMessage="1" sqref="E7" xr:uid="{A69689F7-2812-4F89-8649-7574023B7AC6}">
      <formula1>退休分級</formula1>
    </dataValidation>
    <dataValidation type="list" allowBlank="1" showInputMessage="1" showErrorMessage="1" sqref="E5" xr:uid="{6236C3D2-0E5E-4AF0-B080-1170361349A5}">
      <formula1>職災分級</formula1>
    </dataValidation>
    <dataValidation type="list" allowBlank="1" showInputMessage="1" showErrorMessage="1" sqref="E3:E4" xr:uid="{1100092B-8206-459C-8A2C-E5D736EB43C1}">
      <formula1>勞保分級</formula1>
    </dataValidation>
  </dataValidations>
  <hyperlinks>
    <hyperlink ref="D19" r:id="rId1" xr:uid="{00000000-0004-0000-0100-000000000000}"/>
    <hyperlink ref="D22" r:id="rId2" xr:uid="{D55F8714-8D81-4BD0-BDF0-3C2BA83D4DD6}"/>
    <hyperlink ref="D23" r:id="rId3" xr:uid="{5E29C490-B27E-4719-A8BD-EF0BF176D1A7}"/>
    <hyperlink ref="D24" r:id="rId4" xr:uid="{1E0AAD7B-4D9E-4A81-A707-DBE3AEB929E1}"/>
    <hyperlink ref="D25" r:id="rId5" xr:uid="{7DC85134-4A9C-4B42-92AD-AE4992BBCE97}"/>
  </hyperlinks>
  <pageMargins left="0.7" right="0.7" top="0.75" bottom="0.75" header="0.3" footer="0.3"/>
  <pageSetup paperSize="9" orientation="portrait" r:id="rId6"/>
  <legacy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F1FA-52A8-4579-B903-60000B91CD27}">
  <sheetPr codeName="工作表2"/>
  <dimension ref="A1:AF74"/>
  <sheetViews>
    <sheetView topLeftCell="E1" workbookViewId="0">
      <selection activeCell="L14" sqref="L14"/>
    </sheetView>
  </sheetViews>
  <sheetFormatPr defaultColWidth="9" defaultRowHeight="17"/>
  <cols>
    <col min="1" max="1" width="8.90625" style="35" customWidth="1"/>
    <col min="2" max="28" width="6.6328125" style="35" customWidth="1"/>
    <col min="29" max="29" width="6.08984375" style="35" customWidth="1"/>
    <col min="30" max="30" width="3.26953125" style="35" customWidth="1"/>
    <col min="31" max="31" width="12" style="35" bestFit="1" customWidth="1"/>
    <col min="32" max="256" width="9" style="35"/>
    <col min="257" max="257" width="8.90625" style="35" customWidth="1"/>
    <col min="258" max="284" width="6.6328125" style="35" customWidth="1"/>
    <col min="285" max="285" width="6.08984375" style="35" customWidth="1"/>
    <col min="286" max="286" width="3.26953125" style="35" customWidth="1"/>
    <col min="287" max="287" width="12" style="35" bestFit="1" customWidth="1"/>
    <col min="288" max="512" width="9" style="35"/>
    <col min="513" max="513" width="8.90625" style="35" customWidth="1"/>
    <col min="514" max="540" width="6.6328125" style="35" customWidth="1"/>
    <col min="541" max="541" width="6.08984375" style="35" customWidth="1"/>
    <col min="542" max="542" width="3.26953125" style="35" customWidth="1"/>
    <col min="543" max="543" width="12" style="35" bestFit="1" customWidth="1"/>
    <col min="544" max="768" width="9" style="35"/>
    <col min="769" max="769" width="8.90625" style="35" customWidth="1"/>
    <col min="770" max="796" width="6.6328125" style="35" customWidth="1"/>
    <col min="797" max="797" width="6.08984375" style="35" customWidth="1"/>
    <col min="798" max="798" width="3.26953125" style="35" customWidth="1"/>
    <col min="799" max="799" width="12" style="35" bestFit="1" customWidth="1"/>
    <col min="800" max="1024" width="9" style="35"/>
    <col min="1025" max="1025" width="8.90625" style="35" customWidth="1"/>
    <col min="1026" max="1052" width="6.6328125" style="35" customWidth="1"/>
    <col min="1053" max="1053" width="6.08984375" style="35" customWidth="1"/>
    <col min="1054" max="1054" width="3.26953125" style="35" customWidth="1"/>
    <col min="1055" max="1055" width="12" style="35" bestFit="1" customWidth="1"/>
    <col min="1056" max="1280" width="9" style="35"/>
    <col min="1281" max="1281" width="8.90625" style="35" customWidth="1"/>
    <col min="1282" max="1308" width="6.6328125" style="35" customWidth="1"/>
    <col min="1309" max="1309" width="6.08984375" style="35" customWidth="1"/>
    <col min="1310" max="1310" width="3.26953125" style="35" customWidth="1"/>
    <col min="1311" max="1311" width="12" style="35" bestFit="1" customWidth="1"/>
    <col min="1312" max="1536" width="9" style="35"/>
    <col min="1537" max="1537" width="8.90625" style="35" customWidth="1"/>
    <col min="1538" max="1564" width="6.6328125" style="35" customWidth="1"/>
    <col min="1565" max="1565" width="6.08984375" style="35" customWidth="1"/>
    <col min="1566" max="1566" width="3.26953125" style="35" customWidth="1"/>
    <col min="1567" max="1567" width="12" style="35" bestFit="1" customWidth="1"/>
    <col min="1568" max="1792" width="9" style="35"/>
    <col min="1793" max="1793" width="8.90625" style="35" customWidth="1"/>
    <col min="1794" max="1820" width="6.6328125" style="35" customWidth="1"/>
    <col min="1821" max="1821" width="6.08984375" style="35" customWidth="1"/>
    <col min="1822" max="1822" width="3.26953125" style="35" customWidth="1"/>
    <col min="1823" max="1823" width="12" style="35" bestFit="1" customWidth="1"/>
    <col min="1824" max="2048" width="9" style="35"/>
    <col min="2049" max="2049" width="8.90625" style="35" customWidth="1"/>
    <col min="2050" max="2076" width="6.6328125" style="35" customWidth="1"/>
    <col min="2077" max="2077" width="6.08984375" style="35" customWidth="1"/>
    <col min="2078" max="2078" width="3.26953125" style="35" customWidth="1"/>
    <col min="2079" max="2079" width="12" style="35" bestFit="1" customWidth="1"/>
    <col min="2080" max="2304" width="9" style="35"/>
    <col min="2305" max="2305" width="8.90625" style="35" customWidth="1"/>
    <col min="2306" max="2332" width="6.6328125" style="35" customWidth="1"/>
    <col min="2333" max="2333" width="6.08984375" style="35" customWidth="1"/>
    <col min="2334" max="2334" width="3.26953125" style="35" customWidth="1"/>
    <col min="2335" max="2335" width="12" style="35" bestFit="1" customWidth="1"/>
    <col min="2336" max="2560" width="9" style="35"/>
    <col min="2561" max="2561" width="8.90625" style="35" customWidth="1"/>
    <col min="2562" max="2588" width="6.6328125" style="35" customWidth="1"/>
    <col min="2589" max="2589" width="6.08984375" style="35" customWidth="1"/>
    <col min="2590" max="2590" width="3.26953125" style="35" customWidth="1"/>
    <col min="2591" max="2591" width="12" style="35" bestFit="1" customWidth="1"/>
    <col min="2592" max="2816" width="9" style="35"/>
    <col min="2817" max="2817" width="8.90625" style="35" customWidth="1"/>
    <col min="2818" max="2844" width="6.6328125" style="35" customWidth="1"/>
    <col min="2845" max="2845" width="6.08984375" style="35" customWidth="1"/>
    <col min="2846" max="2846" width="3.26953125" style="35" customWidth="1"/>
    <col min="2847" max="2847" width="12" style="35" bestFit="1" customWidth="1"/>
    <col min="2848" max="3072" width="9" style="35"/>
    <col min="3073" max="3073" width="8.90625" style="35" customWidth="1"/>
    <col min="3074" max="3100" width="6.6328125" style="35" customWidth="1"/>
    <col min="3101" max="3101" width="6.08984375" style="35" customWidth="1"/>
    <col min="3102" max="3102" width="3.26953125" style="35" customWidth="1"/>
    <col min="3103" max="3103" width="12" style="35" bestFit="1" customWidth="1"/>
    <col min="3104" max="3328" width="9" style="35"/>
    <col min="3329" max="3329" width="8.90625" style="35" customWidth="1"/>
    <col min="3330" max="3356" width="6.6328125" style="35" customWidth="1"/>
    <col min="3357" max="3357" width="6.08984375" style="35" customWidth="1"/>
    <col min="3358" max="3358" width="3.26953125" style="35" customWidth="1"/>
    <col min="3359" max="3359" width="12" style="35" bestFit="1" customWidth="1"/>
    <col min="3360" max="3584" width="9" style="35"/>
    <col min="3585" max="3585" width="8.90625" style="35" customWidth="1"/>
    <col min="3586" max="3612" width="6.6328125" style="35" customWidth="1"/>
    <col min="3613" max="3613" width="6.08984375" style="35" customWidth="1"/>
    <col min="3614" max="3614" width="3.26953125" style="35" customWidth="1"/>
    <col min="3615" max="3615" width="12" style="35" bestFit="1" customWidth="1"/>
    <col min="3616" max="3840" width="9" style="35"/>
    <col min="3841" max="3841" width="8.90625" style="35" customWidth="1"/>
    <col min="3842" max="3868" width="6.6328125" style="35" customWidth="1"/>
    <col min="3869" max="3869" width="6.08984375" style="35" customWidth="1"/>
    <col min="3870" max="3870" width="3.26953125" style="35" customWidth="1"/>
    <col min="3871" max="3871" width="12" style="35" bestFit="1" customWidth="1"/>
    <col min="3872" max="4096" width="9" style="35"/>
    <col min="4097" max="4097" width="8.90625" style="35" customWidth="1"/>
    <col min="4098" max="4124" width="6.6328125" style="35" customWidth="1"/>
    <col min="4125" max="4125" width="6.08984375" style="35" customWidth="1"/>
    <col min="4126" max="4126" width="3.26953125" style="35" customWidth="1"/>
    <col min="4127" max="4127" width="12" style="35" bestFit="1" customWidth="1"/>
    <col min="4128" max="4352" width="9" style="35"/>
    <col min="4353" max="4353" width="8.90625" style="35" customWidth="1"/>
    <col min="4354" max="4380" width="6.6328125" style="35" customWidth="1"/>
    <col min="4381" max="4381" width="6.08984375" style="35" customWidth="1"/>
    <col min="4382" max="4382" width="3.26953125" style="35" customWidth="1"/>
    <col min="4383" max="4383" width="12" style="35" bestFit="1" customWidth="1"/>
    <col min="4384" max="4608" width="9" style="35"/>
    <col min="4609" max="4609" width="8.90625" style="35" customWidth="1"/>
    <col min="4610" max="4636" width="6.6328125" style="35" customWidth="1"/>
    <col min="4637" max="4637" width="6.08984375" style="35" customWidth="1"/>
    <col min="4638" max="4638" width="3.26953125" style="35" customWidth="1"/>
    <col min="4639" max="4639" width="12" style="35" bestFit="1" customWidth="1"/>
    <col min="4640" max="4864" width="9" style="35"/>
    <col min="4865" max="4865" width="8.90625" style="35" customWidth="1"/>
    <col min="4866" max="4892" width="6.6328125" style="35" customWidth="1"/>
    <col min="4893" max="4893" width="6.08984375" style="35" customWidth="1"/>
    <col min="4894" max="4894" width="3.26953125" style="35" customWidth="1"/>
    <col min="4895" max="4895" width="12" style="35" bestFit="1" customWidth="1"/>
    <col min="4896" max="5120" width="9" style="35"/>
    <col min="5121" max="5121" width="8.90625" style="35" customWidth="1"/>
    <col min="5122" max="5148" width="6.6328125" style="35" customWidth="1"/>
    <col min="5149" max="5149" width="6.08984375" style="35" customWidth="1"/>
    <col min="5150" max="5150" width="3.26953125" style="35" customWidth="1"/>
    <col min="5151" max="5151" width="12" style="35" bestFit="1" customWidth="1"/>
    <col min="5152" max="5376" width="9" style="35"/>
    <col min="5377" max="5377" width="8.90625" style="35" customWidth="1"/>
    <col min="5378" max="5404" width="6.6328125" style="35" customWidth="1"/>
    <col min="5405" max="5405" width="6.08984375" style="35" customWidth="1"/>
    <col min="5406" max="5406" width="3.26953125" style="35" customWidth="1"/>
    <col min="5407" max="5407" width="12" style="35" bestFit="1" customWidth="1"/>
    <col min="5408" max="5632" width="9" style="35"/>
    <col min="5633" max="5633" width="8.90625" style="35" customWidth="1"/>
    <col min="5634" max="5660" width="6.6328125" style="35" customWidth="1"/>
    <col min="5661" max="5661" width="6.08984375" style="35" customWidth="1"/>
    <col min="5662" max="5662" width="3.26953125" style="35" customWidth="1"/>
    <col min="5663" max="5663" width="12" style="35" bestFit="1" customWidth="1"/>
    <col min="5664" max="5888" width="9" style="35"/>
    <col min="5889" max="5889" width="8.90625" style="35" customWidth="1"/>
    <col min="5890" max="5916" width="6.6328125" style="35" customWidth="1"/>
    <col min="5917" max="5917" width="6.08984375" style="35" customWidth="1"/>
    <col min="5918" max="5918" width="3.26953125" style="35" customWidth="1"/>
    <col min="5919" max="5919" width="12" style="35" bestFit="1" customWidth="1"/>
    <col min="5920" max="6144" width="9" style="35"/>
    <col min="6145" max="6145" width="8.90625" style="35" customWidth="1"/>
    <col min="6146" max="6172" width="6.6328125" style="35" customWidth="1"/>
    <col min="6173" max="6173" width="6.08984375" style="35" customWidth="1"/>
    <col min="6174" max="6174" width="3.26953125" style="35" customWidth="1"/>
    <col min="6175" max="6175" width="12" style="35" bestFit="1" customWidth="1"/>
    <col min="6176" max="6400" width="9" style="35"/>
    <col min="6401" max="6401" width="8.90625" style="35" customWidth="1"/>
    <col min="6402" max="6428" width="6.6328125" style="35" customWidth="1"/>
    <col min="6429" max="6429" width="6.08984375" style="35" customWidth="1"/>
    <col min="6430" max="6430" width="3.26953125" style="35" customWidth="1"/>
    <col min="6431" max="6431" width="12" style="35" bestFit="1" customWidth="1"/>
    <col min="6432" max="6656" width="9" style="35"/>
    <col min="6657" max="6657" width="8.90625" style="35" customWidth="1"/>
    <col min="6658" max="6684" width="6.6328125" style="35" customWidth="1"/>
    <col min="6685" max="6685" width="6.08984375" style="35" customWidth="1"/>
    <col min="6686" max="6686" width="3.26953125" style="35" customWidth="1"/>
    <col min="6687" max="6687" width="12" style="35" bestFit="1" customWidth="1"/>
    <col min="6688" max="6912" width="9" style="35"/>
    <col min="6913" max="6913" width="8.90625" style="35" customWidth="1"/>
    <col min="6914" max="6940" width="6.6328125" style="35" customWidth="1"/>
    <col min="6941" max="6941" width="6.08984375" style="35" customWidth="1"/>
    <col min="6942" max="6942" width="3.26953125" style="35" customWidth="1"/>
    <col min="6943" max="6943" width="12" style="35" bestFit="1" customWidth="1"/>
    <col min="6944" max="7168" width="9" style="35"/>
    <col min="7169" max="7169" width="8.90625" style="35" customWidth="1"/>
    <col min="7170" max="7196" width="6.6328125" style="35" customWidth="1"/>
    <col min="7197" max="7197" width="6.08984375" style="35" customWidth="1"/>
    <col min="7198" max="7198" width="3.26953125" style="35" customWidth="1"/>
    <col min="7199" max="7199" width="12" style="35" bestFit="1" customWidth="1"/>
    <col min="7200" max="7424" width="9" style="35"/>
    <col min="7425" max="7425" width="8.90625" style="35" customWidth="1"/>
    <col min="7426" max="7452" width="6.6328125" style="35" customWidth="1"/>
    <col min="7453" max="7453" width="6.08984375" style="35" customWidth="1"/>
    <col min="7454" max="7454" width="3.26953125" style="35" customWidth="1"/>
    <col min="7455" max="7455" width="12" style="35" bestFit="1" customWidth="1"/>
    <col min="7456" max="7680" width="9" style="35"/>
    <col min="7681" max="7681" width="8.90625" style="35" customWidth="1"/>
    <col min="7682" max="7708" width="6.6328125" style="35" customWidth="1"/>
    <col min="7709" max="7709" width="6.08984375" style="35" customWidth="1"/>
    <col min="7710" max="7710" width="3.26953125" style="35" customWidth="1"/>
    <col min="7711" max="7711" width="12" style="35" bestFit="1" customWidth="1"/>
    <col min="7712" max="7936" width="9" style="35"/>
    <col min="7937" max="7937" width="8.90625" style="35" customWidth="1"/>
    <col min="7938" max="7964" width="6.6328125" style="35" customWidth="1"/>
    <col min="7965" max="7965" width="6.08984375" style="35" customWidth="1"/>
    <col min="7966" max="7966" width="3.26953125" style="35" customWidth="1"/>
    <col min="7967" max="7967" width="12" style="35" bestFit="1" customWidth="1"/>
    <col min="7968" max="8192" width="9" style="35"/>
    <col min="8193" max="8193" width="8.90625" style="35" customWidth="1"/>
    <col min="8194" max="8220" width="6.6328125" style="35" customWidth="1"/>
    <col min="8221" max="8221" width="6.08984375" style="35" customWidth="1"/>
    <col min="8222" max="8222" width="3.26953125" style="35" customWidth="1"/>
    <col min="8223" max="8223" width="12" style="35" bestFit="1" customWidth="1"/>
    <col min="8224" max="8448" width="9" style="35"/>
    <col min="8449" max="8449" width="8.90625" style="35" customWidth="1"/>
    <col min="8450" max="8476" width="6.6328125" style="35" customWidth="1"/>
    <col min="8477" max="8477" width="6.08984375" style="35" customWidth="1"/>
    <col min="8478" max="8478" width="3.26953125" style="35" customWidth="1"/>
    <col min="8479" max="8479" width="12" style="35" bestFit="1" customWidth="1"/>
    <col min="8480" max="8704" width="9" style="35"/>
    <col min="8705" max="8705" width="8.90625" style="35" customWidth="1"/>
    <col min="8706" max="8732" width="6.6328125" style="35" customWidth="1"/>
    <col min="8733" max="8733" width="6.08984375" style="35" customWidth="1"/>
    <col min="8734" max="8734" width="3.26953125" style="35" customWidth="1"/>
    <col min="8735" max="8735" width="12" style="35" bestFit="1" customWidth="1"/>
    <col min="8736" max="8960" width="9" style="35"/>
    <col min="8961" max="8961" width="8.90625" style="35" customWidth="1"/>
    <col min="8962" max="8988" width="6.6328125" style="35" customWidth="1"/>
    <col min="8989" max="8989" width="6.08984375" style="35" customWidth="1"/>
    <col min="8990" max="8990" width="3.26953125" style="35" customWidth="1"/>
    <col min="8991" max="8991" width="12" style="35" bestFit="1" customWidth="1"/>
    <col min="8992" max="9216" width="9" style="35"/>
    <col min="9217" max="9217" width="8.90625" style="35" customWidth="1"/>
    <col min="9218" max="9244" width="6.6328125" style="35" customWidth="1"/>
    <col min="9245" max="9245" width="6.08984375" style="35" customWidth="1"/>
    <col min="9246" max="9246" width="3.26953125" style="35" customWidth="1"/>
    <col min="9247" max="9247" width="12" style="35" bestFit="1" customWidth="1"/>
    <col min="9248" max="9472" width="9" style="35"/>
    <col min="9473" max="9473" width="8.90625" style="35" customWidth="1"/>
    <col min="9474" max="9500" width="6.6328125" style="35" customWidth="1"/>
    <col min="9501" max="9501" width="6.08984375" style="35" customWidth="1"/>
    <col min="9502" max="9502" width="3.26953125" style="35" customWidth="1"/>
    <col min="9503" max="9503" width="12" style="35" bestFit="1" customWidth="1"/>
    <col min="9504" max="9728" width="9" style="35"/>
    <col min="9729" max="9729" width="8.90625" style="35" customWidth="1"/>
    <col min="9730" max="9756" width="6.6328125" style="35" customWidth="1"/>
    <col min="9757" max="9757" width="6.08984375" style="35" customWidth="1"/>
    <col min="9758" max="9758" width="3.26953125" style="35" customWidth="1"/>
    <col min="9759" max="9759" width="12" style="35" bestFit="1" customWidth="1"/>
    <col min="9760" max="9984" width="9" style="35"/>
    <col min="9985" max="9985" width="8.90625" style="35" customWidth="1"/>
    <col min="9986" max="10012" width="6.6328125" style="35" customWidth="1"/>
    <col min="10013" max="10013" width="6.08984375" style="35" customWidth="1"/>
    <col min="10014" max="10014" width="3.26953125" style="35" customWidth="1"/>
    <col min="10015" max="10015" width="12" style="35" bestFit="1" customWidth="1"/>
    <col min="10016" max="10240" width="9" style="35"/>
    <col min="10241" max="10241" width="8.90625" style="35" customWidth="1"/>
    <col min="10242" max="10268" width="6.6328125" style="35" customWidth="1"/>
    <col min="10269" max="10269" width="6.08984375" style="35" customWidth="1"/>
    <col min="10270" max="10270" width="3.26953125" style="35" customWidth="1"/>
    <col min="10271" max="10271" width="12" style="35" bestFit="1" customWidth="1"/>
    <col min="10272" max="10496" width="9" style="35"/>
    <col min="10497" max="10497" width="8.90625" style="35" customWidth="1"/>
    <col min="10498" max="10524" width="6.6328125" style="35" customWidth="1"/>
    <col min="10525" max="10525" width="6.08984375" style="35" customWidth="1"/>
    <col min="10526" max="10526" width="3.26953125" style="35" customWidth="1"/>
    <col min="10527" max="10527" width="12" style="35" bestFit="1" customWidth="1"/>
    <col min="10528" max="10752" width="9" style="35"/>
    <col min="10753" max="10753" width="8.90625" style="35" customWidth="1"/>
    <col min="10754" max="10780" width="6.6328125" style="35" customWidth="1"/>
    <col min="10781" max="10781" width="6.08984375" style="35" customWidth="1"/>
    <col min="10782" max="10782" width="3.26953125" style="35" customWidth="1"/>
    <col min="10783" max="10783" width="12" style="35" bestFit="1" customWidth="1"/>
    <col min="10784" max="11008" width="9" style="35"/>
    <col min="11009" max="11009" width="8.90625" style="35" customWidth="1"/>
    <col min="11010" max="11036" width="6.6328125" style="35" customWidth="1"/>
    <col min="11037" max="11037" width="6.08984375" style="35" customWidth="1"/>
    <col min="11038" max="11038" width="3.26953125" style="35" customWidth="1"/>
    <col min="11039" max="11039" width="12" style="35" bestFit="1" customWidth="1"/>
    <col min="11040" max="11264" width="9" style="35"/>
    <col min="11265" max="11265" width="8.90625" style="35" customWidth="1"/>
    <col min="11266" max="11292" width="6.6328125" style="35" customWidth="1"/>
    <col min="11293" max="11293" width="6.08984375" style="35" customWidth="1"/>
    <col min="11294" max="11294" width="3.26953125" style="35" customWidth="1"/>
    <col min="11295" max="11295" width="12" style="35" bestFit="1" customWidth="1"/>
    <col min="11296" max="11520" width="9" style="35"/>
    <col min="11521" max="11521" width="8.90625" style="35" customWidth="1"/>
    <col min="11522" max="11548" width="6.6328125" style="35" customWidth="1"/>
    <col min="11549" max="11549" width="6.08984375" style="35" customWidth="1"/>
    <col min="11550" max="11550" width="3.26953125" style="35" customWidth="1"/>
    <col min="11551" max="11551" width="12" style="35" bestFit="1" customWidth="1"/>
    <col min="11552" max="11776" width="9" style="35"/>
    <col min="11777" max="11777" width="8.90625" style="35" customWidth="1"/>
    <col min="11778" max="11804" width="6.6328125" style="35" customWidth="1"/>
    <col min="11805" max="11805" width="6.08984375" style="35" customWidth="1"/>
    <col min="11806" max="11806" width="3.26953125" style="35" customWidth="1"/>
    <col min="11807" max="11807" width="12" style="35" bestFit="1" customWidth="1"/>
    <col min="11808" max="12032" width="9" style="35"/>
    <col min="12033" max="12033" width="8.90625" style="35" customWidth="1"/>
    <col min="12034" max="12060" width="6.6328125" style="35" customWidth="1"/>
    <col min="12061" max="12061" width="6.08984375" style="35" customWidth="1"/>
    <col min="12062" max="12062" width="3.26953125" style="35" customWidth="1"/>
    <col min="12063" max="12063" width="12" style="35" bestFit="1" customWidth="1"/>
    <col min="12064" max="12288" width="9" style="35"/>
    <col min="12289" max="12289" width="8.90625" style="35" customWidth="1"/>
    <col min="12290" max="12316" width="6.6328125" style="35" customWidth="1"/>
    <col min="12317" max="12317" width="6.08984375" style="35" customWidth="1"/>
    <col min="12318" max="12318" width="3.26953125" style="35" customWidth="1"/>
    <col min="12319" max="12319" width="12" style="35" bestFit="1" customWidth="1"/>
    <col min="12320" max="12544" width="9" style="35"/>
    <col min="12545" max="12545" width="8.90625" style="35" customWidth="1"/>
    <col min="12546" max="12572" width="6.6328125" style="35" customWidth="1"/>
    <col min="12573" max="12573" width="6.08984375" style="35" customWidth="1"/>
    <col min="12574" max="12574" width="3.26953125" style="35" customWidth="1"/>
    <col min="12575" max="12575" width="12" style="35" bestFit="1" customWidth="1"/>
    <col min="12576" max="12800" width="9" style="35"/>
    <col min="12801" max="12801" width="8.90625" style="35" customWidth="1"/>
    <col min="12802" max="12828" width="6.6328125" style="35" customWidth="1"/>
    <col min="12829" max="12829" width="6.08984375" style="35" customWidth="1"/>
    <col min="12830" max="12830" width="3.26953125" style="35" customWidth="1"/>
    <col min="12831" max="12831" width="12" style="35" bestFit="1" customWidth="1"/>
    <col min="12832" max="13056" width="9" style="35"/>
    <col min="13057" max="13057" width="8.90625" style="35" customWidth="1"/>
    <col min="13058" max="13084" width="6.6328125" style="35" customWidth="1"/>
    <col min="13085" max="13085" width="6.08984375" style="35" customWidth="1"/>
    <col min="13086" max="13086" width="3.26953125" style="35" customWidth="1"/>
    <col min="13087" max="13087" width="12" style="35" bestFit="1" customWidth="1"/>
    <col min="13088" max="13312" width="9" style="35"/>
    <col min="13313" max="13313" width="8.90625" style="35" customWidth="1"/>
    <col min="13314" max="13340" width="6.6328125" style="35" customWidth="1"/>
    <col min="13341" max="13341" width="6.08984375" style="35" customWidth="1"/>
    <col min="13342" max="13342" width="3.26953125" style="35" customWidth="1"/>
    <col min="13343" max="13343" width="12" style="35" bestFit="1" customWidth="1"/>
    <col min="13344" max="13568" width="9" style="35"/>
    <col min="13569" max="13569" width="8.90625" style="35" customWidth="1"/>
    <col min="13570" max="13596" width="6.6328125" style="35" customWidth="1"/>
    <col min="13597" max="13597" width="6.08984375" style="35" customWidth="1"/>
    <col min="13598" max="13598" width="3.26953125" style="35" customWidth="1"/>
    <col min="13599" max="13599" width="12" style="35" bestFit="1" customWidth="1"/>
    <col min="13600" max="13824" width="9" style="35"/>
    <col min="13825" max="13825" width="8.90625" style="35" customWidth="1"/>
    <col min="13826" max="13852" width="6.6328125" style="35" customWidth="1"/>
    <col min="13853" max="13853" width="6.08984375" style="35" customWidth="1"/>
    <col min="13854" max="13854" width="3.26953125" style="35" customWidth="1"/>
    <col min="13855" max="13855" width="12" style="35" bestFit="1" customWidth="1"/>
    <col min="13856" max="14080" width="9" style="35"/>
    <col min="14081" max="14081" width="8.90625" style="35" customWidth="1"/>
    <col min="14082" max="14108" width="6.6328125" style="35" customWidth="1"/>
    <col min="14109" max="14109" width="6.08984375" style="35" customWidth="1"/>
    <col min="14110" max="14110" width="3.26953125" style="35" customWidth="1"/>
    <col min="14111" max="14111" width="12" style="35" bestFit="1" customWidth="1"/>
    <col min="14112" max="14336" width="9" style="35"/>
    <col min="14337" max="14337" width="8.90625" style="35" customWidth="1"/>
    <col min="14338" max="14364" width="6.6328125" style="35" customWidth="1"/>
    <col min="14365" max="14365" width="6.08984375" style="35" customWidth="1"/>
    <col min="14366" max="14366" width="3.26953125" style="35" customWidth="1"/>
    <col min="14367" max="14367" width="12" style="35" bestFit="1" customWidth="1"/>
    <col min="14368" max="14592" width="9" style="35"/>
    <col min="14593" max="14593" width="8.90625" style="35" customWidth="1"/>
    <col min="14594" max="14620" width="6.6328125" style="35" customWidth="1"/>
    <col min="14621" max="14621" width="6.08984375" style="35" customWidth="1"/>
    <col min="14622" max="14622" width="3.26953125" style="35" customWidth="1"/>
    <col min="14623" max="14623" width="12" style="35" bestFit="1" customWidth="1"/>
    <col min="14624" max="14848" width="9" style="35"/>
    <col min="14849" max="14849" width="8.90625" style="35" customWidth="1"/>
    <col min="14850" max="14876" width="6.6328125" style="35" customWidth="1"/>
    <col min="14877" max="14877" width="6.08984375" style="35" customWidth="1"/>
    <col min="14878" max="14878" width="3.26953125" style="35" customWidth="1"/>
    <col min="14879" max="14879" width="12" style="35" bestFit="1" customWidth="1"/>
    <col min="14880" max="15104" width="9" style="35"/>
    <col min="15105" max="15105" width="8.90625" style="35" customWidth="1"/>
    <col min="15106" max="15132" width="6.6328125" style="35" customWidth="1"/>
    <col min="15133" max="15133" width="6.08984375" style="35" customWidth="1"/>
    <col min="15134" max="15134" width="3.26953125" style="35" customWidth="1"/>
    <col min="15135" max="15135" width="12" style="35" bestFit="1" customWidth="1"/>
    <col min="15136" max="15360" width="9" style="35"/>
    <col min="15361" max="15361" width="8.90625" style="35" customWidth="1"/>
    <col min="15362" max="15388" width="6.6328125" style="35" customWidth="1"/>
    <col min="15389" max="15389" width="6.08984375" style="35" customWidth="1"/>
    <col min="15390" max="15390" width="3.26953125" style="35" customWidth="1"/>
    <col min="15391" max="15391" width="12" style="35" bestFit="1" customWidth="1"/>
    <col min="15392" max="15616" width="9" style="35"/>
    <col min="15617" max="15617" width="8.90625" style="35" customWidth="1"/>
    <col min="15618" max="15644" width="6.6328125" style="35" customWidth="1"/>
    <col min="15645" max="15645" width="6.08984375" style="35" customWidth="1"/>
    <col min="15646" max="15646" width="3.26953125" style="35" customWidth="1"/>
    <col min="15647" max="15647" width="12" style="35" bestFit="1" customWidth="1"/>
    <col min="15648" max="15872" width="9" style="35"/>
    <col min="15873" max="15873" width="8.90625" style="35" customWidth="1"/>
    <col min="15874" max="15900" width="6.6328125" style="35" customWidth="1"/>
    <col min="15901" max="15901" width="6.08984375" style="35" customWidth="1"/>
    <col min="15902" max="15902" width="3.26953125" style="35" customWidth="1"/>
    <col min="15903" max="15903" width="12" style="35" bestFit="1" customWidth="1"/>
    <col min="15904" max="16128" width="9" style="35"/>
    <col min="16129" max="16129" width="8.90625" style="35" customWidth="1"/>
    <col min="16130" max="16156" width="6.6328125" style="35" customWidth="1"/>
    <col min="16157" max="16157" width="6.08984375" style="35" customWidth="1"/>
    <col min="16158" max="16158" width="3.26953125" style="35" customWidth="1"/>
    <col min="16159" max="16159" width="12" style="35" bestFit="1" customWidth="1"/>
    <col min="16160" max="16384" width="9" style="35"/>
  </cols>
  <sheetData>
    <row r="1" spans="1:32" s="102" customFormat="1" ht="20.25" customHeight="1">
      <c r="A1" s="575" t="s">
        <v>465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E1" s="37" t="s">
        <v>27</v>
      </c>
      <c r="AF1" s="190">
        <v>0.105</v>
      </c>
    </row>
    <row r="2" spans="1:32" s="36" customFormat="1" ht="19.5" customHeight="1" thickBot="1">
      <c r="A2" s="576" t="s">
        <v>466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E2" s="37" t="s">
        <v>30</v>
      </c>
      <c r="AF2" s="190">
        <v>0.01</v>
      </c>
    </row>
    <row r="3" spans="1:32" ht="12" customHeight="1">
      <c r="A3" s="577"/>
      <c r="B3" s="580" t="s">
        <v>467</v>
      </c>
      <c r="C3" s="581"/>
      <c r="D3" s="581"/>
      <c r="E3" s="581"/>
      <c r="F3" s="581"/>
      <c r="G3" s="581"/>
      <c r="H3" s="581"/>
      <c r="I3" s="581"/>
      <c r="J3" s="581"/>
      <c r="K3" s="581"/>
      <c r="L3" s="581"/>
      <c r="M3" s="581"/>
      <c r="N3" s="581"/>
      <c r="O3" s="581"/>
      <c r="P3" s="581"/>
      <c r="Q3" s="581"/>
      <c r="R3" s="581"/>
      <c r="S3" s="581"/>
      <c r="T3" s="581"/>
      <c r="U3" s="581"/>
      <c r="V3" s="581"/>
      <c r="W3" s="581"/>
      <c r="X3" s="581"/>
      <c r="Y3" s="582"/>
      <c r="Z3" s="561" t="s">
        <v>468</v>
      </c>
      <c r="AA3" s="561"/>
      <c r="AB3" s="561" t="s">
        <v>469</v>
      </c>
      <c r="AC3" s="562"/>
    </row>
    <row r="4" spans="1:32" ht="12" customHeight="1">
      <c r="A4" s="578"/>
      <c r="B4" s="563">
        <v>11100</v>
      </c>
      <c r="C4" s="563"/>
      <c r="D4" s="563">
        <v>12540</v>
      </c>
      <c r="E4" s="563"/>
      <c r="F4" s="563">
        <v>13500</v>
      </c>
      <c r="G4" s="563"/>
      <c r="H4" s="563">
        <v>15840</v>
      </c>
      <c r="I4" s="563"/>
      <c r="J4" s="559">
        <v>16500</v>
      </c>
      <c r="K4" s="560"/>
      <c r="L4" s="563">
        <v>17280</v>
      </c>
      <c r="M4" s="563"/>
      <c r="N4" s="563">
        <v>17880</v>
      </c>
      <c r="O4" s="563"/>
      <c r="P4" s="568">
        <v>19047</v>
      </c>
      <c r="Q4" s="568"/>
      <c r="R4" s="568">
        <v>20008</v>
      </c>
      <c r="S4" s="568"/>
      <c r="T4" s="563">
        <v>21009</v>
      </c>
      <c r="U4" s="563"/>
      <c r="V4" s="568">
        <v>22000</v>
      </c>
      <c r="W4" s="568"/>
      <c r="X4" s="563">
        <v>23100</v>
      </c>
      <c r="Y4" s="563"/>
      <c r="Z4" s="559">
        <v>24000</v>
      </c>
      <c r="AA4" s="560"/>
      <c r="AB4" s="559">
        <v>25200</v>
      </c>
      <c r="AC4" s="567"/>
    </row>
    <row r="5" spans="1:32" ht="12" customHeight="1">
      <c r="A5" s="579"/>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15" customHeight="1">
      <c r="A6" s="42">
        <v>1</v>
      </c>
      <c r="B6" s="43">
        <f t="shared" ref="B6:B35" si="0">ROUND($B$4*$A6/30*$AF$1*20/100,0)+ROUND($B$4*$A6/30*$AF$2*20/100,0)</f>
        <v>9</v>
      </c>
      <c r="C6" s="43">
        <f t="shared" ref="C6:C35" si="1">ROUND($B$4*$A6/30*$AF$1*70/100,0)+ROUND($B$4*$A6/30*$AF$2*70/100,0)</f>
        <v>30</v>
      </c>
      <c r="D6" s="43">
        <f t="shared" ref="D6:D35" si="2">ROUND($D$4*$A6/30*$AF$1*20/100,0)+ROUND($D$4*$A6/30*$AF$2*20/100,0)</f>
        <v>10</v>
      </c>
      <c r="E6" s="43">
        <f t="shared" ref="E6:E35" si="3">ROUND($D$4*$A6/30*$AF$1*70/100,0)+ROUND($D$4*$A6/30*$AF$2*70/100,0)</f>
        <v>34</v>
      </c>
      <c r="F6" s="43">
        <f t="shared" ref="F6:F35" si="4">ROUND($F$4*$A6/30*$AF$1*20/100,0)+ROUND($F$4*$A6/30*$AF$2*20/100,0)</f>
        <v>10</v>
      </c>
      <c r="G6" s="43">
        <f t="shared" ref="G6:G35" si="5">ROUND($F$4*$A6/30*$AF$1*70/100,0)+ROUND($F$4*$A6/30*$AF$2*70/100,0)</f>
        <v>36</v>
      </c>
      <c r="H6" s="43">
        <f t="shared" ref="H6:H35" si="6">ROUND($H$4*$A6/30*$AF$1*20/100,0)+ROUND($H$4*$A6/30*$AF$2*20/100,0)</f>
        <v>12</v>
      </c>
      <c r="I6" s="43">
        <f t="shared" ref="I6:I35" si="7">ROUND($H$4*$A6/30*$AF$1*70/100,0)+ROUND($H$4*$A6/30*$AF$2*70/100,0)</f>
        <v>43</v>
      </c>
      <c r="J6" s="43">
        <f t="shared" ref="J6:J35" si="8">ROUND($J$4*$A6/30*$AF$1*20/100,0)+ROUND($J$4*$A6/30*$AF$2*20/100,0)</f>
        <v>13</v>
      </c>
      <c r="K6" s="43">
        <f t="shared" ref="K6:K35" si="9">ROUND($J$4*$A6/30*$AF$1*70/100,0)+ROUND($J$4*$A6/30*$AF$2*70/100,0)</f>
        <v>44</v>
      </c>
      <c r="L6" s="43">
        <f t="shared" ref="L6:L35" si="10">ROUND($L$4*$A6/30*$AF$1*20/100,0)+ROUND($L$4*$A6/30*$AF$2*20/100,0)</f>
        <v>13</v>
      </c>
      <c r="M6" s="43">
        <f t="shared" ref="M6:M35" si="11">ROUND($L$4*$A6/30*$AF$1*70/100,0)+ROUND($L$4*$A6/30*$AF$2*70/100,0)</f>
        <v>46</v>
      </c>
      <c r="N6" s="43">
        <f t="shared" ref="N6:N35" si="12">ROUND($N$4*$A6/30*$AF$1*20/100,0)+ROUND($N$4*$A6/30*$AF$2*20/100,0)</f>
        <v>14</v>
      </c>
      <c r="O6" s="43">
        <f t="shared" ref="O6:O35" si="13">ROUND($N$4*$A6/30*$AF$1*70/100,0)+ROUND($N$4*$A6/30*$AF$2*70/100,0)</f>
        <v>48</v>
      </c>
      <c r="P6" s="43">
        <f t="shared" ref="P6:P35" si="14">ROUND($P$4*$A6/30*$AF$1*20/100,0)+ROUND($P$4*$A6/30*$AF$2*20/100,0)</f>
        <v>14</v>
      </c>
      <c r="Q6" s="43">
        <f t="shared" ref="Q6:Q35" si="15">ROUND($P$4*$A6/30*$AF$1*70/100,0)+ROUND($P$4*$A6/30*$AF$2*70/100,0)</f>
        <v>51</v>
      </c>
      <c r="R6" s="43">
        <f t="shared" ref="R6:R35" si="16">ROUND($R$4*$A6/30*$AF$1*20/100,0)+ROUND($R$4*$A6/30*$AF$2*20/100,0)</f>
        <v>15</v>
      </c>
      <c r="S6" s="43">
        <f t="shared" ref="S6:S35" si="17">ROUND($R$4*$A6/30*$AF$1*70/100,0)+ROUND($R$4*$A6/30*$AF$2*70/100,0)</f>
        <v>54</v>
      </c>
      <c r="T6" s="43">
        <f t="shared" ref="T6:T35" si="18">ROUND($T$4*$A6/30*$AF$1*20/100,0)+ROUND($T$4*$A6/30*$AF$2*20/100,0)</f>
        <v>16</v>
      </c>
      <c r="U6" s="43">
        <f t="shared" ref="U6:U35" si="19">ROUND($T$4*$A6/30*$AF$1*70/100,0)+ROUND($T$4*$A6/30*$AF$2*70/100,0)</f>
        <v>56</v>
      </c>
      <c r="V6" s="43">
        <f t="shared" ref="V6:V35" si="20">ROUND($V$4*$A6/30*$AF$1*20/100,0)+ROUND($V$4*$A6/30*$AF$2*20/100,0)</f>
        <v>16</v>
      </c>
      <c r="W6" s="43">
        <f t="shared" ref="W6:W35" si="21">ROUND($V$4*$A6/30*$AF$1*70/100,0)+ROUND($V$4*$A6/30*$AF$2*70/100,0)</f>
        <v>59</v>
      </c>
      <c r="X6" s="43">
        <f t="shared" ref="X6:X35" si="22">ROUND($X$4*$A6/30*$AF$1*20/100,0)+ROUND($X$4*$A6/30*$AF$2*20/100,0)</f>
        <v>18</v>
      </c>
      <c r="Y6" s="43">
        <f t="shared" ref="Y6:Y35" si="23">ROUND($X$4*$A6/30*$AF$1*70/100,0)+ROUND($X$4*$A6/30*$AF$2*70/100,0)</f>
        <v>62</v>
      </c>
      <c r="Z6" s="43">
        <f t="shared" ref="Z6:Z35" si="24">ROUND($Z$4*$A6/30*$AF$1*20/100,0)+ROUND($Z$4*$A6/30*$AF$2*20/100,0)</f>
        <v>19</v>
      </c>
      <c r="AA6" s="43">
        <f t="shared" ref="AA6:AA35" si="25">ROUND($Z$4*$A6/30*$AF$1*70/100,0)+ROUND($Z$4*$A6/30*$AF$2*70/100,0)</f>
        <v>65</v>
      </c>
      <c r="AB6" s="44">
        <f t="shared" ref="AB6:AB35" si="26">ROUND($AB$4*$A6/30*$AF$1*20/100,0)+ROUND($AB$4*$A6/30*$AF$2*20/100,0)</f>
        <v>20</v>
      </c>
      <c r="AC6" s="45">
        <f t="shared" ref="AC6:AC35" si="27">ROUND($AB$4*$A6/30*$AF$1*70/100,0)+ROUND($AB$4*$A6/30*$AF$2*70/100,0)</f>
        <v>68</v>
      </c>
    </row>
    <row r="7" spans="1:32" s="46" customFormat="1" ht="11.15" customHeight="1">
      <c r="A7" s="42">
        <v>2</v>
      </c>
      <c r="B7" s="43">
        <f t="shared" si="0"/>
        <v>17</v>
      </c>
      <c r="C7" s="43">
        <f t="shared" si="1"/>
        <v>59</v>
      </c>
      <c r="D7" s="43">
        <f t="shared" si="2"/>
        <v>20</v>
      </c>
      <c r="E7" s="43">
        <f t="shared" si="3"/>
        <v>67</v>
      </c>
      <c r="F7" s="43">
        <f t="shared" si="4"/>
        <v>21</v>
      </c>
      <c r="G7" s="43">
        <f t="shared" si="5"/>
        <v>72</v>
      </c>
      <c r="H7" s="43">
        <f t="shared" si="6"/>
        <v>24</v>
      </c>
      <c r="I7" s="43">
        <f t="shared" si="7"/>
        <v>85</v>
      </c>
      <c r="J7" s="43">
        <f t="shared" si="8"/>
        <v>25</v>
      </c>
      <c r="K7" s="43">
        <f t="shared" si="9"/>
        <v>89</v>
      </c>
      <c r="L7" s="43">
        <f t="shared" si="10"/>
        <v>26</v>
      </c>
      <c r="M7" s="43">
        <f t="shared" si="11"/>
        <v>93</v>
      </c>
      <c r="N7" s="43">
        <f t="shared" si="12"/>
        <v>27</v>
      </c>
      <c r="O7" s="43">
        <f t="shared" si="13"/>
        <v>96</v>
      </c>
      <c r="P7" s="43">
        <f t="shared" si="14"/>
        <v>30</v>
      </c>
      <c r="Q7" s="43">
        <f t="shared" si="15"/>
        <v>102</v>
      </c>
      <c r="R7" s="43">
        <f t="shared" si="16"/>
        <v>31</v>
      </c>
      <c r="S7" s="43">
        <f t="shared" si="17"/>
        <v>107</v>
      </c>
      <c r="T7" s="43">
        <f t="shared" si="18"/>
        <v>32</v>
      </c>
      <c r="U7" s="43">
        <f t="shared" si="19"/>
        <v>113</v>
      </c>
      <c r="V7" s="43">
        <f t="shared" si="20"/>
        <v>34</v>
      </c>
      <c r="W7" s="43">
        <f t="shared" si="21"/>
        <v>118</v>
      </c>
      <c r="X7" s="43">
        <f t="shared" si="22"/>
        <v>35</v>
      </c>
      <c r="Y7" s="43">
        <f t="shared" si="23"/>
        <v>124</v>
      </c>
      <c r="Z7" s="43">
        <f t="shared" si="24"/>
        <v>37</v>
      </c>
      <c r="AA7" s="43">
        <f t="shared" si="25"/>
        <v>129</v>
      </c>
      <c r="AB7" s="44">
        <f t="shared" si="26"/>
        <v>38</v>
      </c>
      <c r="AC7" s="45">
        <f t="shared" si="27"/>
        <v>135</v>
      </c>
    </row>
    <row r="8" spans="1:32" s="46" customFormat="1" ht="11.15" customHeight="1">
      <c r="A8" s="42">
        <v>3</v>
      </c>
      <c r="B8" s="43">
        <f t="shared" si="0"/>
        <v>25</v>
      </c>
      <c r="C8" s="43">
        <f t="shared" si="1"/>
        <v>90</v>
      </c>
      <c r="D8" s="43">
        <f t="shared" si="2"/>
        <v>29</v>
      </c>
      <c r="E8" s="43">
        <f t="shared" si="3"/>
        <v>101</v>
      </c>
      <c r="F8" s="43">
        <f t="shared" si="4"/>
        <v>31</v>
      </c>
      <c r="G8" s="43">
        <f t="shared" si="5"/>
        <v>108</v>
      </c>
      <c r="H8" s="43">
        <f t="shared" si="6"/>
        <v>36</v>
      </c>
      <c r="I8" s="43">
        <f t="shared" si="7"/>
        <v>127</v>
      </c>
      <c r="J8" s="43">
        <f t="shared" si="8"/>
        <v>38</v>
      </c>
      <c r="K8" s="43">
        <f t="shared" si="9"/>
        <v>133</v>
      </c>
      <c r="L8" s="43">
        <f t="shared" si="10"/>
        <v>39</v>
      </c>
      <c r="M8" s="43">
        <f t="shared" si="11"/>
        <v>139</v>
      </c>
      <c r="N8" s="43">
        <f t="shared" si="12"/>
        <v>42</v>
      </c>
      <c r="O8" s="43">
        <f t="shared" si="13"/>
        <v>144</v>
      </c>
      <c r="P8" s="43">
        <f t="shared" si="14"/>
        <v>44</v>
      </c>
      <c r="Q8" s="43">
        <f t="shared" si="15"/>
        <v>153</v>
      </c>
      <c r="R8" s="43">
        <f t="shared" si="16"/>
        <v>46</v>
      </c>
      <c r="S8" s="43">
        <f t="shared" si="17"/>
        <v>161</v>
      </c>
      <c r="T8" s="43">
        <f t="shared" si="18"/>
        <v>48</v>
      </c>
      <c r="U8" s="43">
        <f t="shared" si="19"/>
        <v>169</v>
      </c>
      <c r="V8" s="43">
        <f t="shared" si="20"/>
        <v>50</v>
      </c>
      <c r="W8" s="43">
        <f t="shared" si="21"/>
        <v>177</v>
      </c>
      <c r="X8" s="43">
        <f t="shared" si="22"/>
        <v>54</v>
      </c>
      <c r="Y8" s="43">
        <f t="shared" si="23"/>
        <v>186</v>
      </c>
      <c r="Z8" s="43">
        <f t="shared" si="24"/>
        <v>55</v>
      </c>
      <c r="AA8" s="43">
        <f t="shared" si="25"/>
        <v>193</v>
      </c>
      <c r="AB8" s="44">
        <f t="shared" si="26"/>
        <v>58</v>
      </c>
      <c r="AC8" s="45">
        <f t="shared" si="27"/>
        <v>203</v>
      </c>
    </row>
    <row r="9" spans="1:32" s="46" customFormat="1" ht="11.15" customHeight="1">
      <c r="A9" s="42">
        <v>4</v>
      </c>
      <c r="B9" s="43">
        <f t="shared" si="0"/>
        <v>34</v>
      </c>
      <c r="C9" s="43">
        <f t="shared" si="1"/>
        <v>119</v>
      </c>
      <c r="D9" s="43">
        <f t="shared" si="2"/>
        <v>38</v>
      </c>
      <c r="E9" s="43">
        <f t="shared" si="3"/>
        <v>135</v>
      </c>
      <c r="F9" s="43">
        <f t="shared" si="4"/>
        <v>42</v>
      </c>
      <c r="G9" s="43">
        <f t="shared" si="5"/>
        <v>145</v>
      </c>
      <c r="H9" s="43">
        <f t="shared" si="6"/>
        <v>48</v>
      </c>
      <c r="I9" s="43">
        <f t="shared" si="7"/>
        <v>170</v>
      </c>
      <c r="J9" s="43">
        <f t="shared" si="8"/>
        <v>50</v>
      </c>
      <c r="K9" s="43">
        <f t="shared" si="9"/>
        <v>177</v>
      </c>
      <c r="L9" s="43">
        <f t="shared" si="10"/>
        <v>53</v>
      </c>
      <c r="M9" s="43">
        <f t="shared" si="11"/>
        <v>185</v>
      </c>
      <c r="N9" s="43">
        <f t="shared" si="12"/>
        <v>55</v>
      </c>
      <c r="O9" s="43">
        <f t="shared" si="13"/>
        <v>192</v>
      </c>
      <c r="P9" s="43">
        <f t="shared" si="14"/>
        <v>58</v>
      </c>
      <c r="Q9" s="43">
        <f t="shared" si="15"/>
        <v>205</v>
      </c>
      <c r="R9" s="43">
        <f t="shared" si="16"/>
        <v>61</v>
      </c>
      <c r="S9" s="43">
        <f t="shared" si="17"/>
        <v>215</v>
      </c>
      <c r="T9" s="43">
        <f t="shared" si="18"/>
        <v>65</v>
      </c>
      <c r="U9" s="43">
        <f t="shared" si="19"/>
        <v>226</v>
      </c>
      <c r="V9" s="43">
        <f t="shared" si="20"/>
        <v>68</v>
      </c>
      <c r="W9" s="43">
        <f t="shared" si="21"/>
        <v>237</v>
      </c>
      <c r="X9" s="43">
        <f t="shared" si="22"/>
        <v>71</v>
      </c>
      <c r="Y9" s="43">
        <f t="shared" si="23"/>
        <v>248</v>
      </c>
      <c r="Z9" s="43">
        <f t="shared" si="24"/>
        <v>73</v>
      </c>
      <c r="AA9" s="43">
        <f t="shared" si="25"/>
        <v>257</v>
      </c>
      <c r="AB9" s="44">
        <f t="shared" si="26"/>
        <v>78</v>
      </c>
      <c r="AC9" s="45">
        <f t="shared" si="27"/>
        <v>271</v>
      </c>
    </row>
    <row r="10" spans="1:32" s="46" customFormat="1" ht="11.15" customHeight="1">
      <c r="A10" s="42">
        <v>5</v>
      </c>
      <c r="B10" s="43">
        <f t="shared" si="0"/>
        <v>43</v>
      </c>
      <c r="C10" s="43">
        <f t="shared" si="1"/>
        <v>149</v>
      </c>
      <c r="D10" s="43">
        <f t="shared" si="2"/>
        <v>48</v>
      </c>
      <c r="E10" s="43">
        <f t="shared" si="3"/>
        <v>169</v>
      </c>
      <c r="F10" s="43">
        <f t="shared" si="4"/>
        <v>52</v>
      </c>
      <c r="G10" s="43">
        <f t="shared" si="5"/>
        <v>181</v>
      </c>
      <c r="H10" s="43">
        <f t="shared" si="6"/>
        <v>60</v>
      </c>
      <c r="I10" s="43">
        <f t="shared" si="7"/>
        <v>212</v>
      </c>
      <c r="J10" s="43">
        <f t="shared" si="8"/>
        <v>64</v>
      </c>
      <c r="K10" s="43">
        <f t="shared" si="9"/>
        <v>221</v>
      </c>
      <c r="L10" s="43">
        <f t="shared" si="10"/>
        <v>66</v>
      </c>
      <c r="M10" s="43">
        <f t="shared" si="11"/>
        <v>232</v>
      </c>
      <c r="N10" s="43">
        <f t="shared" si="12"/>
        <v>69</v>
      </c>
      <c r="O10" s="43">
        <f t="shared" si="13"/>
        <v>240</v>
      </c>
      <c r="P10" s="43">
        <f t="shared" si="14"/>
        <v>73</v>
      </c>
      <c r="Q10" s="43">
        <f t="shared" si="15"/>
        <v>255</v>
      </c>
      <c r="R10" s="43">
        <f t="shared" si="16"/>
        <v>77</v>
      </c>
      <c r="S10" s="43">
        <f t="shared" si="17"/>
        <v>268</v>
      </c>
      <c r="T10" s="43">
        <f t="shared" si="18"/>
        <v>81</v>
      </c>
      <c r="U10" s="43">
        <f t="shared" si="19"/>
        <v>282</v>
      </c>
      <c r="V10" s="43">
        <f t="shared" si="20"/>
        <v>84</v>
      </c>
      <c r="W10" s="43">
        <f t="shared" si="21"/>
        <v>296</v>
      </c>
      <c r="X10" s="43">
        <f t="shared" si="22"/>
        <v>89</v>
      </c>
      <c r="Y10" s="43">
        <f t="shared" si="23"/>
        <v>310</v>
      </c>
      <c r="Z10" s="43">
        <f t="shared" si="24"/>
        <v>92</v>
      </c>
      <c r="AA10" s="43">
        <f t="shared" si="25"/>
        <v>322</v>
      </c>
      <c r="AB10" s="44">
        <f t="shared" si="26"/>
        <v>96</v>
      </c>
      <c r="AC10" s="45">
        <f t="shared" si="27"/>
        <v>338</v>
      </c>
    </row>
    <row r="11" spans="1:32" s="46" customFormat="1" ht="11.15" customHeight="1">
      <c r="A11" s="42">
        <v>6</v>
      </c>
      <c r="B11" s="43">
        <f t="shared" si="0"/>
        <v>51</v>
      </c>
      <c r="C11" s="43">
        <f t="shared" si="1"/>
        <v>179</v>
      </c>
      <c r="D11" s="43">
        <f t="shared" si="2"/>
        <v>58</v>
      </c>
      <c r="E11" s="43">
        <f t="shared" si="3"/>
        <v>202</v>
      </c>
      <c r="F11" s="43">
        <f t="shared" si="4"/>
        <v>62</v>
      </c>
      <c r="G11" s="43">
        <f t="shared" si="5"/>
        <v>217</v>
      </c>
      <c r="H11" s="43">
        <f t="shared" si="6"/>
        <v>73</v>
      </c>
      <c r="I11" s="43">
        <f t="shared" si="7"/>
        <v>255</v>
      </c>
      <c r="J11" s="43">
        <f t="shared" si="8"/>
        <v>76</v>
      </c>
      <c r="K11" s="43">
        <f t="shared" si="9"/>
        <v>266</v>
      </c>
      <c r="L11" s="43">
        <f t="shared" si="10"/>
        <v>80</v>
      </c>
      <c r="M11" s="43">
        <f t="shared" si="11"/>
        <v>278</v>
      </c>
      <c r="N11" s="43">
        <f t="shared" si="12"/>
        <v>82</v>
      </c>
      <c r="O11" s="43">
        <f t="shared" si="13"/>
        <v>288</v>
      </c>
      <c r="P11" s="43">
        <f t="shared" si="14"/>
        <v>88</v>
      </c>
      <c r="Q11" s="43">
        <f t="shared" si="15"/>
        <v>307</v>
      </c>
      <c r="R11" s="43">
        <f t="shared" si="16"/>
        <v>92</v>
      </c>
      <c r="S11" s="43">
        <f t="shared" si="17"/>
        <v>322</v>
      </c>
      <c r="T11" s="43">
        <f t="shared" si="18"/>
        <v>96</v>
      </c>
      <c r="U11" s="43">
        <f t="shared" si="19"/>
        <v>338</v>
      </c>
      <c r="V11" s="43">
        <f t="shared" si="20"/>
        <v>101</v>
      </c>
      <c r="W11" s="43">
        <f t="shared" si="21"/>
        <v>354</v>
      </c>
      <c r="X11" s="43">
        <f t="shared" si="22"/>
        <v>106</v>
      </c>
      <c r="Y11" s="43">
        <f t="shared" si="23"/>
        <v>372</v>
      </c>
      <c r="Z11" s="43">
        <f t="shared" si="24"/>
        <v>111</v>
      </c>
      <c r="AA11" s="43">
        <f t="shared" si="25"/>
        <v>387</v>
      </c>
      <c r="AB11" s="44">
        <f t="shared" si="26"/>
        <v>116</v>
      </c>
      <c r="AC11" s="45">
        <f t="shared" si="27"/>
        <v>405</v>
      </c>
    </row>
    <row r="12" spans="1:32" s="46" customFormat="1" ht="11.15" customHeight="1">
      <c r="A12" s="42">
        <v>7</v>
      </c>
      <c r="B12" s="43">
        <f t="shared" si="0"/>
        <v>59</v>
      </c>
      <c r="C12" s="43">
        <f t="shared" si="1"/>
        <v>208</v>
      </c>
      <c r="D12" s="43">
        <f t="shared" si="2"/>
        <v>67</v>
      </c>
      <c r="E12" s="43">
        <f t="shared" si="3"/>
        <v>235</v>
      </c>
      <c r="F12" s="43">
        <f t="shared" si="4"/>
        <v>72</v>
      </c>
      <c r="G12" s="43">
        <f t="shared" si="5"/>
        <v>254</v>
      </c>
      <c r="H12" s="43">
        <f t="shared" si="6"/>
        <v>85</v>
      </c>
      <c r="I12" s="43">
        <f t="shared" si="7"/>
        <v>298</v>
      </c>
      <c r="J12" s="43">
        <f t="shared" si="8"/>
        <v>89</v>
      </c>
      <c r="K12" s="43">
        <f t="shared" si="9"/>
        <v>310</v>
      </c>
      <c r="L12" s="43">
        <f t="shared" si="10"/>
        <v>93</v>
      </c>
      <c r="M12" s="43">
        <f t="shared" si="11"/>
        <v>324</v>
      </c>
      <c r="N12" s="43">
        <f t="shared" si="12"/>
        <v>96</v>
      </c>
      <c r="O12" s="43">
        <f t="shared" si="13"/>
        <v>336</v>
      </c>
      <c r="P12" s="43">
        <f t="shared" si="14"/>
        <v>102</v>
      </c>
      <c r="Q12" s="43">
        <f t="shared" si="15"/>
        <v>358</v>
      </c>
      <c r="R12" s="43">
        <f t="shared" si="16"/>
        <v>107</v>
      </c>
      <c r="S12" s="43">
        <f t="shared" si="17"/>
        <v>376</v>
      </c>
      <c r="T12" s="43">
        <f t="shared" si="18"/>
        <v>113</v>
      </c>
      <c r="U12" s="43">
        <f t="shared" si="19"/>
        <v>394</v>
      </c>
      <c r="V12" s="43">
        <f t="shared" si="20"/>
        <v>118</v>
      </c>
      <c r="W12" s="43">
        <f t="shared" si="21"/>
        <v>413</v>
      </c>
      <c r="X12" s="43">
        <f t="shared" si="22"/>
        <v>124</v>
      </c>
      <c r="Y12" s="43">
        <f t="shared" si="23"/>
        <v>434</v>
      </c>
      <c r="Z12" s="43">
        <f t="shared" si="24"/>
        <v>129</v>
      </c>
      <c r="AA12" s="43">
        <f t="shared" si="25"/>
        <v>451</v>
      </c>
      <c r="AB12" s="44">
        <f t="shared" si="26"/>
        <v>135</v>
      </c>
      <c r="AC12" s="45">
        <f t="shared" si="27"/>
        <v>473</v>
      </c>
    </row>
    <row r="13" spans="1:32" s="46" customFormat="1" ht="11.15" customHeight="1">
      <c r="A13" s="42">
        <v>8</v>
      </c>
      <c r="B13" s="43">
        <f t="shared" si="0"/>
        <v>68</v>
      </c>
      <c r="C13" s="43">
        <f t="shared" si="1"/>
        <v>239</v>
      </c>
      <c r="D13" s="43">
        <f t="shared" si="2"/>
        <v>77</v>
      </c>
      <c r="E13" s="43">
        <f t="shared" si="3"/>
        <v>269</v>
      </c>
      <c r="F13" s="43">
        <f t="shared" si="4"/>
        <v>83</v>
      </c>
      <c r="G13" s="43">
        <f t="shared" si="5"/>
        <v>290</v>
      </c>
      <c r="H13" s="43">
        <f t="shared" si="6"/>
        <v>97</v>
      </c>
      <c r="I13" s="43">
        <f t="shared" si="7"/>
        <v>340</v>
      </c>
      <c r="J13" s="43">
        <f t="shared" si="8"/>
        <v>101</v>
      </c>
      <c r="K13" s="43">
        <f t="shared" si="9"/>
        <v>354</v>
      </c>
      <c r="L13" s="43">
        <f t="shared" si="10"/>
        <v>106</v>
      </c>
      <c r="M13" s="43">
        <f t="shared" si="11"/>
        <v>371</v>
      </c>
      <c r="N13" s="43">
        <f t="shared" si="12"/>
        <v>110</v>
      </c>
      <c r="O13" s="43">
        <f t="shared" si="13"/>
        <v>383</v>
      </c>
      <c r="P13" s="43">
        <f t="shared" si="14"/>
        <v>117</v>
      </c>
      <c r="Q13" s="43">
        <f t="shared" si="15"/>
        <v>409</v>
      </c>
      <c r="R13" s="43">
        <f t="shared" si="16"/>
        <v>123</v>
      </c>
      <c r="S13" s="43">
        <f t="shared" si="17"/>
        <v>429</v>
      </c>
      <c r="T13" s="43">
        <f t="shared" si="18"/>
        <v>129</v>
      </c>
      <c r="U13" s="43">
        <f t="shared" si="19"/>
        <v>451</v>
      </c>
      <c r="V13" s="43">
        <f t="shared" si="20"/>
        <v>135</v>
      </c>
      <c r="W13" s="43">
        <f t="shared" si="21"/>
        <v>472</v>
      </c>
      <c r="X13" s="43">
        <f t="shared" si="22"/>
        <v>141</v>
      </c>
      <c r="Y13" s="43">
        <f t="shared" si="23"/>
        <v>496</v>
      </c>
      <c r="Z13" s="43">
        <f t="shared" si="24"/>
        <v>147</v>
      </c>
      <c r="AA13" s="43">
        <f t="shared" si="25"/>
        <v>515</v>
      </c>
      <c r="AB13" s="44">
        <f t="shared" si="26"/>
        <v>154</v>
      </c>
      <c r="AC13" s="45">
        <f t="shared" si="27"/>
        <v>541</v>
      </c>
    </row>
    <row r="14" spans="1:32" s="46" customFormat="1" ht="11.15" customHeight="1">
      <c r="A14" s="42">
        <v>9</v>
      </c>
      <c r="B14" s="43">
        <f t="shared" si="0"/>
        <v>77</v>
      </c>
      <c r="C14" s="43">
        <f t="shared" si="1"/>
        <v>268</v>
      </c>
      <c r="D14" s="43">
        <f t="shared" si="2"/>
        <v>87</v>
      </c>
      <c r="E14" s="43">
        <f t="shared" si="3"/>
        <v>303</v>
      </c>
      <c r="F14" s="43">
        <f t="shared" si="4"/>
        <v>93</v>
      </c>
      <c r="G14" s="43">
        <f t="shared" si="5"/>
        <v>326</v>
      </c>
      <c r="H14" s="43">
        <f t="shared" si="6"/>
        <v>110</v>
      </c>
      <c r="I14" s="43">
        <f t="shared" si="7"/>
        <v>382</v>
      </c>
      <c r="J14" s="43">
        <f t="shared" si="8"/>
        <v>114</v>
      </c>
      <c r="K14" s="43">
        <f t="shared" si="9"/>
        <v>399</v>
      </c>
      <c r="L14" s="43">
        <f t="shared" si="10"/>
        <v>119</v>
      </c>
      <c r="M14" s="43">
        <f t="shared" si="11"/>
        <v>417</v>
      </c>
      <c r="N14" s="43">
        <f t="shared" si="12"/>
        <v>124</v>
      </c>
      <c r="O14" s="43">
        <f t="shared" si="13"/>
        <v>432</v>
      </c>
      <c r="P14" s="43">
        <f t="shared" si="14"/>
        <v>131</v>
      </c>
      <c r="Q14" s="43">
        <f t="shared" si="15"/>
        <v>460</v>
      </c>
      <c r="R14" s="43">
        <f t="shared" si="16"/>
        <v>138</v>
      </c>
      <c r="S14" s="43">
        <f t="shared" si="17"/>
        <v>483</v>
      </c>
      <c r="T14" s="43">
        <f t="shared" si="18"/>
        <v>145</v>
      </c>
      <c r="U14" s="43">
        <f t="shared" si="19"/>
        <v>507</v>
      </c>
      <c r="V14" s="43">
        <f t="shared" si="20"/>
        <v>152</v>
      </c>
      <c r="W14" s="43">
        <f t="shared" si="21"/>
        <v>531</v>
      </c>
      <c r="X14" s="43">
        <f t="shared" si="22"/>
        <v>160</v>
      </c>
      <c r="Y14" s="43">
        <f t="shared" si="23"/>
        <v>558</v>
      </c>
      <c r="Z14" s="43">
        <f t="shared" si="24"/>
        <v>165</v>
      </c>
      <c r="AA14" s="43">
        <f t="shared" si="25"/>
        <v>579</v>
      </c>
      <c r="AB14" s="44">
        <f t="shared" si="26"/>
        <v>174</v>
      </c>
      <c r="AC14" s="45">
        <f t="shared" si="27"/>
        <v>609</v>
      </c>
    </row>
    <row r="15" spans="1:32" s="46" customFormat="1" ht="11.15" customHeight="1">
      <c r="A15" s="42">
        <v>10</v>
      </c>
      <c r="B15" s="43">
        <f t="shared" si="0"/>
        <v>85</v>
      </c>
      <c r="C15" s="43">
        <f t="shared" si="1"/>
        <v>298</v>
      </c>
      <c r="D15" s="43">
        <f t="shared" si="2"/>
        <v>96</v>
      </c>
      <c r="E15" s="43">
        <f t="shared" si="3"/>
        <v>336</v>
      </c>
      <c r="F15" s="43">
        <f t="shared" si="4"/>
        <v>104</v>
      </c>
      <c r="G15" s="43">
        <f t="shared" si="5"/>
        <v>363</v>
      </c>
      <c r="H15" s="43">
        <f t="shared" si="6"/>
        <v>122</v>
      </c>
      <c r="I15" s="43">
        <f t="shared" si="7"/>
        <v>425</v>
      </c>
      <c r="J15" s="43">
        <f t="shared" si="8"/>
        <v>127</v>
      </c>
      <c r="K15" s="43">
        <f t="shared" si="9"/>
        <v>443</v>
      </c>
      <c r="L15" s="43">
        <f t="shared" si="10"/>
        <v>133</v>
      </c>
      <c r="M15" s="43">
        <f t="shared" si="11"/>
        <v>463</v>
      </c>
      <c r="N15" s="43">
        <f t="shared" si="12"/>
        <v>137</v>
      </c>
      <c r="O15" s="43">
        <f t="shared" si="13"/>
        <v>480</v>
      </c>
      <c r="P15" s="43">
        <f t="shared" si="14"/>
        <v>146</v>
      </c>
      <c r="Q15" s="43">
        <f t="shared" si="15"/>
        <v>511</v>
      </c>
      <c r="R15" s="43">
        <f t="shared" si="16"/>
        <v>153</v>
      </c>
      <c r="S15" s="43">
        <f t="shared" si="17"/>
        <v>537</v>
      </c>
      <c r="T15" s="43">
        <f t="shared" si="18"/>
        <v>161</v>
      </c>
      <c r="U15" s="43">
        <f t="shared" si="19"/>
        <v>564</v>
      </c>
      <c r="V15" s="43">
        <f t="shared" si="20"/>
        <v>169</v>
      </c>
      <c r="W15" s="43">
        <f t="shared" si="21"/>
        <v>590</v>
      </c>
      <c r="X15" s="43">
        <f t="shared" si="22"/>
        <v>177</v>
      </c>
      <c r="Y15" s="43">
        <f t="shared" si="23"/>
        <v>620</v>
      </c>
      <c r="Z15" s="43">
        <f t="shared" si="24"/>
        <v>184</v>
      </c>
      <c r="AA15" s="43">
        <f t="shared" si="25"/>
        <v>644</v>
      </c>
      <c r="AB15" s="44">
        <f t="shared" si="26"/>
        <v>193</v>
      </c>
      <c r="AC15" s="45">
        <f t="shared" si="27"/>
        <v>676</v>
      </c>
    </row>
    <row r="16" spans="1:32" s="46" customFormat="1" ht="11.15" customHeight="1">
      <c r="A16" s="42">
        <v>11</v>
      </c>
      <c r="B16" s="43">
        <f t="shared" si="0"/>
        <v>93</v>
      </c>
      <c r="C16" s="43">
        <f t="shared" si="1"/>
        <v>327</v>
      </c>
      <c r="D16" s="43">
        <f t="shared" si="2"/>
        <v>106</v>
      </c>
      <c r="E16" s="43">
        <f t="shared" si="3"/>
        <v>370</v>
      </c>
      <c r="F16" s="43">
        <f t="shared" si="4"/>
        <v>114</v>
      </c>
      <c r="G16" s="43">
        <f t="shared" si="5"/>
        <v>399</v>
      </c>
      <c r="H16" s="43">
        <f t="shared" si="6"/>
        <v>134</v>
      </c>
      <c r="I16" s="43">
        <f t="shared" si="7"/>
        <v>468</v>
      </c>
      <c r="J16" s="43">
        <f t="shared" si="8"/>
        <v>139</v>
      </c>
      <c r="K16" s="43">
        <f t="shared" si="9"/>
        <v>487</v>
      </c>
      <c r="L16" s="43">
        <f t="shared" si="10"/>
        <v>146</v>
      </c>
      <c r="M16" s="43">
        <f t="shared" si="11"/>
        <v>510</v>
      </c>
      <c r="N16" s="43">
        <f t="shared" si="12"/>
        <v>151</v>
      </c>
      <c r="O16" s="43">
        <f t="shared" si="13"/>
        <v>528</v>
      </c>
      <c r="P16" s="43">
        <f t="shared" si="14"/>
        <v>161</v>
      </c>
      <c r="Q16" s="43">
        <f t="shared" si="15"/>
        <v>562</v>
      </c>
      <c r="R16" s="43">
        <f t="shared" si="16"/>
        <v>169</v>
      </c>
      <c r="S16" s="43">
        <f t="shared" si="17"/>
        <v>590</v>
      </c>
      <c r="T16" s="43">
        <f t="shared" si="18"/>
        <v>177</v>
      </c>
      <c r="U16" s="43">
        <f t="shared" si="19"/>
        <v>620</v>
      </c>
      <c r="V16" s="43">
        <f t="shared" si="20"/>
        <v>185</v>
      </c>
      <c r="W16" s="43">
        <f t="shared" si="21"/>
        <v>649</v>
      </c>
      <c r="X16" s="43">
        <f t="shared" si="22"/>
        <v>195</v>
      </c>
      <c r="Y16" s="43">
        <f t="shared" si="23"/>
        <v>682</v>
      </c>
      <c r="Z16" s="43">
        <f t="shared" si="24"/>
        <v>203</v>
      </c>
      <c r="AA16" s="43">
        <f t="shared" si="25"/>
        <v>709</v>
      </c>
      <c r="AB16" s="44">
        <f t="shared" si="26"/>
        <v>212</v>
      </c>
      <c r="AC16" s="45">
        <f t="shared" si="27"/>
        <v>744</v>
      </c>
    </row>
    <row r="17" spans="1:29" s="46" customFormat="1" ht="11.15" customHeight="1">
      <c r="A17" s="42">
        <v>12</v>
      </c>
      <c r="B17" s="43">
        <f t="shared" si="0"/>
        <v>102</v>
      </c>
      <c r="C17" s="43">
        <f t="shared" si="1"/>
        <v>357</v>
      </c>
      <c r="D17" s="43">
        <f t="shared" si="2"/>
        <v>115</v>
      </c>
      <c r="E17" s="43">
        <f t="shared" si="3"/>
        <v>404</v>
      </c>
      <c r="F17" s="43">
        <f t="shared" si="4"/>
        <v>124</v>
      </c>
      <c r="G17" s="43">
        <f t="shared" si="5"/>
        <v>435</v>
      </c>
      <c r="H17" s="43">
        <f t="shared" si="6"/>
        <v>146</v>
      </c>
      <c r="I17" s="43">
        <f t="shared" si="7"/>
        <v>510</v>
      </c>
      <c r="J17" s="43">
        <f t="shared" si="8"/>
        <v>152</v>
      </c>
      <c r="K17" s="43">
        <f t="shared" si="9"/>
        <v>531</v>
      </c>
      <c r="L17" s="43">
        <f t="shared" si="10"/>
        <v>159</v>
      </c>
      <c r="M17" s="43">
        <f t="shared" si="11"/>
        <v>556</v>
      </c>
      <c r="N17" s="43">
        <f t="shared" si="12"/>
        <v>164</v>
      </c>
      <c r="O17" s="43">
        <f t="shared" si="13"/>
        <v>576</v>
      </c>
      <c r="P17" s="43">
        <f t="shared" si="14"/>
        <v>175</v>
      </c>
      <c r="Q17" s="43">
        <f t="shared" si="15"/>
        <v>613</v>
      </c>
      <c r="R17" s="43">
        <f t="shared" si="16"/>
        <v>184</v>
      </c>
      <c r="S17" s="43">
        <f t="shared" si="17"/>
        <v>644</v>
      </c>
      <c r="T17" s="43">
        <f t="shared" si="18"/>
        <v>193</v>
      </c>
      <c r="U17" s="43">
        <f t="shared" si="19"/>
        <v>677</v>
      </c>
      <c r="V17" s="43">
        <f t="shared" si="20"/>
        <v>203</v>
      </c>
      <c r="W17" s="43">
        <f t="shared" si="21"/>
        <v>709</v>
      </c>
      <c r="X17" s="43">
        <f t="shared" si="22"/>
        <v>212</v>
      </c>
      <c r="Y17" s="43">
        <f t="shared" si="23"/>
        <v>744</v>
      </c>
      <c r="Z17" s="43">
        <f t="shared" si="24"/>
        <v>221</v>
      </c>
      <c r="AA17" s="43">
        <f t="shared" si="25"/>
        <v>773</v>
      </c>
      <c r="AB17" s="44">
        <f t="shared" si="26"/>
        <v>232</v>
      </c>
      <c r="AC17" s="45">
        <f t="shared" si="27"/>
        <v>812</v>
      </c>
    </row>
    <row r="18" spans="1:29" s="46" customFormat="1" ht="11.15" customHeight="1">
      <c r="A18" s="42">
        <v>13</v>
      </c>
      <c r="B18" s="43">
        <f t="shared" si="0"/>
        <v>111</v>
      </c>
      <c r="C18" s="43">
        <f t="shared" si="1"/>
        <v>388</v>
      </c>
      <c r="D18" s="43">
        <f t="shared" si="2"/>
        <v>125</v>
      </c>
      <c r="E18" s="43">
        <f t="shared" si="3"/>
        <v>437</v>
      </c>
      <c r="F18" s="43">
        <f t="shared" si="4"/>
        <v>135</v>
      </c>
      <c r="G18" s="43">
        <f t="shared" si="5"/>
        <v>471</v>
      </c>
      <c r="H18" s="43">
        <f t="shared" si="6"/>
        <v>158</v>
      </c>
      <c r="I18" s="43">
        <f t="shared" si="7"/>
        <v>553</v>
      </c>
      <c r="J18" s="43">
        <f t="shared" si="8"/>
        <v>164</v>
      </c>
      <c r="K18" s="43">
        <f t="shared" si="9"/>
        <v>576</v>
      </c>
      <c r="L18" s="43">
        <f t="shared" si="10"/>
        <v>172</v>
      </c>
      <c r="M18" s="43">
        <f t="shared" si="11"/>
        <v>602</v>
      </c>
      <c r="N18" s="43">
        <f t="shared" si="12"/>
        <v>178</v>
      </c>
      <c r="O18" s="43">
        <f t="shared" si="13"/>
        <v>623</v>
      </c>
      <c r="P18" s="43">
        <f t="shared" si="14"/>
        <v>190</v>
      </c>
      <c r="Q18" s="43">
        <f t="shared" si="15"/>
        <v>665</v>
      </c>
      <c r="R18" s="43">
        <f t="shared" si="16"/>
        <v>199</v>
      </c>
      <c r="S18" s="43">
        <f t="shared" si="17"/>
        <v>698</v>
      </c>
      <c r="T18" s="43">
        <f t="shared" si="18"/>
        <v>209</v>
      </c>
      <c r="U18" s="43">
        <f t="shared" si="19"/>
        <v>733</v>
      </c>
      <c r="V18" s="43">
        <f t="shared" si="20"/>
        <v>219</v>
      </c>
      <c r="W18" s="43">
        <f t="shared" si="21"/>
        <v>768</v>
      </c>
      <c r="X18" s="43">
        <f t="shared" si="22"/>
        <v>230</v>
      </c>
      <c r="Y18" s="43">
        <f t="shared" si="23"/>
        <v>806</v>
      </c>
      <c r="Z18" s="43">
        <f t="shared" si="24"/>
        <v>239</v>
      </c>
      <c r="AA18" s="43">
        <f t="shared" si="25"/>
        <v>837</v>
      </c>
      <c r="AB18" s="44">
        <f t="shared" si="26"/>
        <v>251</v>
      </c>
      <c r="AC18" s="45">
        <f t="shared" si="27"/>
        <v>879</v>
      </c>
    </row>
    <row r="19" spans="1:29" s="46" customFormat="1" ht="11.15" customHeight="1">
      <c r="A19" s="42">
        <v>14</v>
      </c>
      <c r="B19" s="43">
        <f t="shared" si="0"/>
        <v>119</v>
      </c>
      <c r="C19" s="43">
        <f t="shared" si="1"/>
        <v>417</v>
      </c>
      <c r="D19" s="43">
        <f t="shared" si="2"/>
        <v>135</v>
      </c>
      <c r="E19" s="43">
        <f t="shared" si="3"/>
        <v>471</v>
      </c>
      <c r="F19" s="43">
        <f t="shared" si="4"/>
        <v>145</v>
      </c>
      <c r="G19" s="43">
        <f t="shared" si="5"/>
        <v>507</v>
      </c>
      <c r="H19" s="43">
        <f t="shared" si="6"/>
        <v>170</v>
      </c>
      <c r="I19" s="43">
        <f t="shared" si="7"/>
        <v>595</v>
      </c>
      <c r="J19" s="43">
        <f t="shared" si="8"/>
        <v>177</v>
      </c>
      <c r="K19" s="43">
        <f t="shared" si="9"/>
        <v>620</v>
      </c>
      <c r="L19" s="43">
        <f t="shared" si="10"/>
        <v>185</v>
      </c>
      <c r="M19" s="43">
        <f t="shared" si="11"/>
        <v>649</v>
      </c>
      <c r="N19" s="43">
        <f t="shared" si="12"/>
        <v>192</v>
      </c>
      <c r="O19" s="43">
        <f t="shared" si="13"/>
        <v>671</v>
      </c>
      <c r="P19" s="43">
        <f t="shared" si="14"/>
        <v>205</v>
      </c>
      <c r="Q19" s="43">
        <f t="shared" si="15"/>
        <v>715</v>
      </c>
      <c r="R19" s="43">
        <f t="shared" si="16"/>
        <v>215</v>
      </c>
      <c r="S19" s="43">
        <f t="shared" si="17"/>
        <v>751</v>
      </c>
      <c r="T19" s="43">
        <f t="shared" si="18"/>
        <v>226</v>
      </c>
      <c r="U19" s="43">
        <f t="shared" si="19"/>
        <v>790</v>
      </c>
      <c r="V19" s="43">
        <f t="shared" si="20"/>
        <v>237</v>
      </c>
      <c r="W19" s="43">
        <f t="shared" si="21"/>
        <v>827</v>
      </c>
      <c r="X19" s="43">
        <f t="shared" si="22"/>
        <v>248</v>
      </c>
      <c r="Y19" s="43">
        <f t="shared" si="23"/>
        <v>867</v>
      </c>
      <c r="Z19" s="43">
        <f t="shared" si="24"/>
        <v>257</v>
      </c>
      <c r="AA19" s="43">
        <f t="shared" si="25"/>
        <v>901</v>
      </c>
      <c r="AB19" s="44">
        <f t="shared" si="26"/>
        <v>271</v>
      </c>
      <c r="AC19" s="45">
        <f t="shared" si="27"/>
        <v>946</v>
      </c>
    </row>
    <row r="20" spans="1:29" s="46" customFormat="1" ht="11.15" customHeight="1">
      <c r="A20" s="42">
        <v>15</v>
      </c>
      <c r="B20" s="43">
        <f t="shared" si="0"/>
        <v>128</v>
      </c>
      <c r="C20" s="43">
        <f t="shared" si="1"/>
        <v>447</v>
      </c>
      <c r="D20" s="43">
        <f t="shared" si="2"/>
        <v>145</v>
      </c>
      <c r="E20" s="43">
        <f t="shared" si="3"/>
        <v>505</v>
      </c>
      <c r="F20" s="43">
        <f t="shared" si="4"/>
        <v>156</v>
      </c>
      <c r="G20" s="43">
        <f t="shared" si="5"/>
        <v>543</v>
      </c>
      <c r="H20" s="43">
        <f t="shared" si="6"/>
        <v>182</v>
      </c>
      <c r="I20" s="43">
        <f t="shared" si="7"/>
        <v>637</v>
      </c>
      <c r="J20" s="43">
        <f t="shared" si="8"/>
        <v>190</v>
      </c>
      <c r="K20" s="43">
        <f t="shared" si="9"/>
        <v>664</v>
      </c>
      <c r="L20" s="43">
        <f t="shared" si="10"/>
        <v>198</v>
      </c>
      <c r="M20" s="43">
        <f t="shared" si="11"/>
        <v>695</v>
      </c>
      <c r="N20" s="43">
        <f t="shared" si="12"/>
        <v>206</v>
      </c>
      <c r="O20" s="43">
        <f t="shared" si="13"/>
        <v>720</v>
      </c>
      <c r="P20" s="43">
        <f t="shared" si="14"/>
        <v>219</v>
      </c>
      <c r="Q20" s="43">
        <f t="shared" si="15"/>
        <v>767</v>
      </c>
      <c r="R20" s="43">
        <f t="shared" si="16"/>
        <v>230</v>
      </c>
      <c r="S20" s="43">
        <f t="shared" si="17"/>
        <v>805</v>
      </c>
      <c r="T20" s="43">
        <f t="shared" si="18"/>
        <v>242</v>
      </c>
      <c r="U20" s="43">
        <f t="shared" si="19"/>
        <v>846</v>
      </c>
      <c r="V20" s="43">
        <f t="shared" si="20"/>
        <v>253</v>
      </c>
      <c r="W20" s="43">
        <f t="shared" si="21"/>
        <v>886</v>
      </c>
      <c r="X20" s="43">
        <f t="shared" si="22"/>
        <v>266</v>
      </c>
      <c r="Y20" s="43">
        <f t="shared" si="23"/>
        <v>930</v>
      </c>
      <c r="Z20" s="43">
        <f t="shared" si="24"/>
        <v>276</v>
      </c>
      <c r="AA20" s="43">
        <f t="shared" si="25"/>
        <v>966</v>
      </c>
      <c r="AB20" s="44">
        <f t="shared" si="26"/>
        <v>290</v>
      </c>
      <c r="AC20" s="45">
        <f t="shared" si="27"/>
        <v>1014</v>
      </c>
    </row>
    <row r="21" spans="1:29" s="46" customFormat="1" ht="11.15" customHeight="1">
      <c r="A21" s="42">
        <v>16</v>
      </c>
      <c r="B21" s="43">
        <f t="shared" si="0"/>
        <v>136</v>
      </c>
      <c r="C21" s="43">
        <f t="shared" si="1"/>
        <v>476</v>
      </c>
      <c r="D21" s="43">
        <f t="shared" si="2"/>
        <v>153</v>
      </c>
      <c r="E21" s="43">
        <f t="shared" si="3"/>
        <v>539</v>
      </c>
      <c r="F21" s="43">
        <f t="shared" si="4"/>
        <v>165</v>
      </c>
      <c r="G21" s="43">
        <f t="shared" si="5"/>
        <v>579</v>
      </c>
      <c r="H21" s="43">
        <f t="shared" si="6"/>
        <v>194</v>
      </c>
      <c r="I21" s="43">
        <f t="shared" si="7"/>
        <v>680</v>
      </c>
      <c r="J21" s="43">
        <f t="shared" si="8"/>
        <v>203</v>
      </c>
      <c r="K21" s="43">
        <f t="shared" si="9"/>
        <v>709</v>
      </c>
      <c r="L21" s="43">
        <f t="shared" si="10"/>
        <v>212</v>
      </c>
      <c r="M21" s="43">
        <f t="shared" si="11"/>
        <v>742</v>
      </c>
      <c r="N21" s="43">
        <f t="shared" si="12"/>
        <v>219</v>
      </c>
      <c r="O21" s="43">
        <f t="shared" si="13"/>
        <v>768</v>
      </c>
      <c r="P21" s="43">
        <f t="shared" si="14"/>
        <v>233</v>
      </c>
      <c r="Q21" s="43">
        <f t="shared" si="15"/>
        <v>818</v>
      </c>
      <c r="R21" s="43">
        <f t="shared" si="16"/>
        <v>245</v>
      </c>
      <c r="S21" s="43">
        <f t="shared" si="17"/>
        <v>859</v>
      </c>
      <c r="T21" s="43">
        <f t="shared" si="18"/>
        <v>257</v>
      </c>
      <c r="U21" s="43">
        <f t="shared" si="19"/>
        <v>902</v>
      </c>
      <c r="V21" s="43">
        <f t="shared" si="20"/>
        <v>269</v>
      </c>
      <c r="W21" s="43">
        <f t="shared" si="21"/>
        <v>944</v>
      </c>
      <c r="X21" s="43">
        <f t="shared" si="22"/>
        <v>284</v>
      </c>
      <c r="Y21" s="43">
        <f t="shared" si="23"/>
        <v>992</v>
      </c>
      <c r="Z21" s="43">
        <f t="shared" si="24"/>
        <v>295</v>
      </c>
      <c r="AA21" s="43">
        <f t="shared" si="25"/>
        <v>1031</v>
      </c>
      <c r="AB21" s="44">
        <f t="shared" si="26"/>
        <v>309</v>
      </c>
      <c r="AC21" s="45">
        <f t="shared" si="27"/>
        <v>1082</v>
      </c>
    </row>
    <row r="22" spans="1:29" s="46" customFormat="1" ht="11.15" customHeight="1">
      <c r="A22" s="42">
        <v>17</v>
      </c>
      <c r="B22" s="43">
        <f t="shared" si="0"/>
        <v>145</v>
      </c>
      <c r="C22" s="43">
        <f t="shared" si="1"/>
        <v>506</v>
      </c>
      <c r="D22" s="43">
        <f t="shared" si="2"/>
        <v>163</v>
      </c>
      <c r="E22" s="43">
        <f t="shared" si="3"/>
        <v>572</v>
      </c>
      <c r="F22" s="43">
        <f t="shared" si="4"/>
        <v>176</v>
      </c>
      <c r="G22" s="43">
        <f t="shared" si="5"/>
        <v>616</v>
      </c>
      <c r="H22" s="43">
        <f t="shared" si="6"/>
        <v>206</v>
      </c>
      <c r="I22" s="43">
        <f t="shared" si="7"/>
        <v>723</v>
      </c>
      <c r="J22" s="43">
        <f t="shared" si="8"/>
        <v>215</v>
      </c>
      <c r="K22" s="43">
        <f t="shared" si="9"/>
        <v>752</v>
      </c>
      <c r="L22" s="43">
        <f t="shared" si="10"/>
        <v>226</v>
      </c>
      <c r="M22" s="43">
        <f t="shared" si="11"/>
        <v>789</v>
      </c>
      <c r="N22" s="43">
        <f t="shared" si="12"/>
        <v>233</v>
      </c>
      <c r="O22" s="43">
        <f t="shared" si="13"/>
        <v>816</v>
      </c>
      <c r="P22" s="43">
        <f t="shared" si="14"/>
        <v>249</v>
      </c>
      <c r="Q22" s="43">
        <f t="shared" si="15"/>
        <v>869</v>
      </c>
      <c r="R22" s="43">
        <f t="shared" si="16"/>
        <v>261</v>
      </c>
      <c r="S22" s="43">
        <f t="shared" si="17"/>
        <v>912</v>
      </c>
      <c r="T22" s="43">
        <f t="shared" si="18"/>
        <v>274</v>
      </c>
      <c r="U22" s="43">
        <f t="shared" si="19"/>
        <v>958</v>
      </c>
      <c r="V22" s="43">
        <f t="shared" si="20"/>
        <v>287</v>
      </c>
      <c r="W22" s="43">
        <f t="shared" si="21"/>
        <v>1003</v>
      </c>
      <c r="X22" s="43">
        <f t="shared" si="22"/>
        <v>301</v>
      </c>
      <c r="Y22" s="43">
        <f t="shared" si="23"/>
        <v>1054</v>
      </c>
      <c r="Z22" s="43">
        <f t="shared" si="24"/>
        <v>313</v>
      </c>
      <c r="AA22" s="43">
        <f t="shared" si="25"/>
        <v>1095</v>
      </c>
      <c r="AB22" s="44">
        <f t="shared" si="26"/>
        <v>329</v>
      </c>
      <c r="AC22" s="45">
        <f t="shared" si="27"/>
        <v>1150</v>
      </c>
    </row>
    <row r="23" spans="1:29" s="46" customFormat="1" ht="11.15" customHeight="1">
      <c r="A23" s="42">
        <v>18</v>
      </c>
      <c r="B23" s="43">
        <f t="shared" si="0"/>
        <v>153</v>
      </c>
      <c r="C23" s="43">
        <f t="shared" si="1"/>
        <v>537</v>
      </c>
      <c r="D23" s="43">
        <f t="shared" si="2"/>
        <v>173</v>
      </c>
      <c r="E23" s="43">
        <f t="shared" si="3"/>
        <v>606</v>
      </c>
      <c r="F23" s="43">
        <f t="shared" si="4"/>
        <v>186</v>
      </c>
      <c r="G23" s="43">
        <f t="shared" si="5"/>
        <v>652</v>
      </c>
      <c r="H23" s="43">
        <f t="shared" si="6"/>
        <v>219</v>
      </c>
      <c r="I23" s="43">
        <f t="shared" si="7"/>
        <v>766</v>
      </c>
      <c r="J23" s="43">
        <f t="shared" si="8"/>
        <v>228</v>
      </c>
      <c r="K23" s="43">
        <f t="shared" si="9"/>
        <v>797</v>
      </c>
      <c r="L23" s="43">
        <f t="shared" si="10"/>
        <v>239</v>
      </c>
      <c r="M23" s="43">
        <f t="shared" si="11"/>
        <v>835</v>
      </c>
      <c r="N23" s="43">
        <f t="shared" si="12"/>
        <v>246</v>
      </c>
      <c r="O23" s="43">
        <f t="shared" si="13"/>
        <v>864</v>
      </c>
      <c r="P23" s="43">
        <f t="shared" si="14"/>
        <v>263</v>
      </c>
      <c r="Q23" s="43">
        <f t="shared" si="15"/>
        <v>920</v>
      </c>
      <c r="R23" s="43">
        <f t="shared" si="16"/>
        <v>276</v>
      </c>
      <c r="S23" s="43">
        <f t="shared" si="17"/>
        <v>966</v>
      </c>
      <c r="T23" s="43">
        <f t="shared" si="18"/>
        <v>290</v>
      </c>
      <c r="U23" s="43">
        <f t="shared" si="19"/>
        <v>1014</v>
      </c>
      <c r="V23" s="43">
        <f t="shared" si="20"/>
        <v>303</v>
      </c>
      <c r="W23" s="43">
        <f t="shared" si="21"/>
        <v>1062</v>
      </c>
      <c r="X23" s="43">
        <f t="shared" si="22"/>
        <v>319</v>
      </c>
      <c r="Y23" s="43">
        <f t="shared" si="23"/>
        <v>1116</v>
      </c>
      <c r="Z23" s="43">
        <f t="shared" si="24"/>
        <v>331</v>
      </c>
      <c r="AA23" s="43">
        <f t="shared" si="25"/>
        <v>1159</v>
      </c>
      <c r="AB23" s="44">
        <f t="shared" si="26"/>
        <v>348</v>
      </c>
      <c r="AC23" s="45">
        <f t="shared" si="27"/>
        <v>1217</v>
      </c>
    </row>
    <row r="24" spans="1:29" s="46" customFormat="1" ht="11.15" customHeight="1">
      <c r="A24" s="42">
        <v>19</v>
      </c>
      <c r="B24" s="43">
        <f t="shared" si="0"/>
        <v>162</v>
      </c>
      <c r="C24" s="43">
        <f t="shared" si="1"/>
        <v>566</v>
      </c>
      <c r="D24" s="43">
        <f t="shared" si="2"/>
        <v>183</v>
      </c>
      <c r="E24" s="43">
        <f t="shared" si="3"/>
        <v>640</v>
      </c>
      <c r="F24" s="43">
        <f t="shared" si="4"/>
        <v>197</v>
      </c>
      <c r="G24" s="43">
        <f t="shared" si="5"/>
        <v>688</v>
      </c>
      <c r="H24" s="43">
        <f t="shared" si="6"/>
        <v>231</v>
      </c>
      <c r="I24" s="43">
        <f t="shared" si="7"/>
        <v>807</v>
      </c>
      <c r="J24" s="43">
        <f t="shared" si="8"/>
        <v>240</v>
      </c>
      <c r="K24" s="43">
        <f t="shared" si="9"/>
        <v>841</v>
      </c>
      <c r="L24" s="43">
        <f t="shared" si="10"/>
        <v>252</v>
      </c>
      <c r="M24" s="43">
        <f t="shared" si="11"/>
        <v>881</v>
      </c>
      <c r="N24" s="43">
        <f t="shared" si="12"/>
        <v>261</v>
      </c>
      <c r="O24" s="43">
        <f t="shared" si="13"/>
        <v>911</v>
      </c>
      <c r="P24" s="43">
        <f t="shared" si="14"/>
        <v>277</v>
      </c>
      <c r="Q24" s="43">
        <f t="shared" si="15"/>
        <v>971</v>
      </c>
      <c r="R24" s="43">
        <f t="shared" si="16"/>
        <v>291</v>
      </c>
      <c r="S24" s="43">
        <f t="shared" si="17"/>
        <v>1020</v>
      </c>
      <c r="T24" s="43">
        <f t="shared" si="18"/>
        <v>306</v>
      </c>
      <c r="U24" s="43">
        <f t="shared" si="19"/>
        <v>1071</v>
      </c>
      <c r="V24" s="43">
        <f t="shared" si="20"/>
        <v>321</v>
      </c>
      <c r="W24" s="43">
        <f t="shared" si="21"/>
        <v>1122</v>
      </c>
      <c r="X24" s="43">
        <f t="shared" si="22"/>
        <v>336</v>
      </c>
      <c r="Y24" s="43">
        <f t="shared" si="23"/>
        <v>1177</v>
      </c>
      <c r="Z24" s="43">
        <f t="shared" si="24"/>
        <v>349</v>
      </c>
      <c r="AA24" s="43">
        <f t="shared" si="25"/>
        <v>1223</v>
      </c>
      <c r="AB24" s="44">
        <f t="shared" si="26"/>
        <v>367</v>
      </c>
      <c r="AC24" s="45">
        <f t="shared" si="27"/>
        <v>1285</v>
      </c>
    </row>
    <row r="25" spans="1:29" s="46" customFormat="1" ht="11.15" customHeight="1">
      <c r="A25" s="42">
        <v>20</v>
      </c>
      <c r="B25" s="43">
        <f t="shared" si="0"/>
        <v>170</v>
      </c>
      <c r="C25" s="43">
        <f t="shared" si="1"/>
        <v>596</v>
      </c>
      <c r="D25" s="43">
        <f t="shared" si="2"/>
        <v>193</v>
      </c>
      <c r="E25" s="43">
        <f t="shared" si="3"/>
        <v>673</v>
      </c>
      <c r="F25" s="43">
        <f t="shared" si="4"/>
        <v>207</v>
      </c>
      <c r="G25" s="43">
        <f t="shared" si="5"/>
        <v>725</v>
      </c>
      <c r="H25" s="43">
        <f t="shared" si="6"/>
        <v>243</v>
      </c>
      <c r="I25" s="43">
        <f t="shared" si="7"/>
        <v>850</v>
      </c>
      <c r="J25" s="43">
        <f t="shared" si="8"/>
        <v>253</v>
      </c>
      <c r="K25" s="43">
        <f t="shared" si="9"/>
        <v>886</v>
      </c>
      <c r="L25" s="43">
        <f t="shared" si="10"/>
        <v>265</v>
      </c>
      <c r="M25" s="43">
        <f t="shared" si="11"/>
        <v>928</v>
      </c>
      <c r="N25" s="43">
        <f t="shared" si="12"/>
        <v>274</v>
      </c>
      <c r="O25" s="43">
        <f t="shared" si="13"/>
        <v>959</v>
      </c>
      <c r="P25" s="43">
        <f t="shared" si="14"/>
        <v>292</v>
      </c>
      <c r="Q25" s="43">
        <f t="shared" si="15"/>
        <v>1022</v>
      </c>
      <c r="R25" s="43">
        <f t="shared" si="16"/>
        <v>307</v>
      </c>
      <c r="S25" s="43">
        <f t="shared" si="17"/>
        <v>1073</v>
      </c>
      <c r="T25" s="43">
        <f t="shared" si="18"/>
        <v>322</v>
      </c>
      <c r="U25" s="43">
        <f t="shared" si="19"/>
        <v>1127</v>
      </c>
      <c r="V25" s="43">
        <f t="shared" si="20"/>
        <v>337</v>
      </c>
      <c r="W25" s="43">
        <f t="shared" si="21"/>
        <v>1181</v>
      </c>
      <c r="X25" s="43">
        <f t="shared" si="22"/>
        <v>354</v>
      </c>
      <c r="Y25" s="43">
        <f t="shared" si="23"/>
        <v>1240</v>
      </c>
      <c r="Z25" s="43">
        <f t="shared" si="24"/>
        <v>368</v>
      </c>
      <c r="AA25" s="43">
        <f t="shared" si="25"/>
        <v>1288</v>
      </c>
      <c r="AB25" s="44">
        <f t="shared" si="26"/>
        <v>387</v>
      </c>
      <c r="AC25" s="45">
        <f t="shared" si="27"/>
        <v>1353</v>
      </c>
    </row>
    <row r="26" spans="1:29" s="46" customFormat="1" ht="11.15" customHeight="1">
      <c r="A26" s="42">
        <v>21</v>
      </c>
      <c r="B26" s="43">
        <f t="shared" si="0"/>
        <v>179</v>
      </c>
      <c r="C26" s="43">
        <f t="shared" si="1"/>
        <v>625</v>
      </c>
      <c r="D26" s="43">
        <f t="shared" si="2"/>
        <v>202</v>
      </c>
      <c r="E26" s="43">
        <f t="shared" si="3"/>
        <v>706</v>
      </c>
      <c r="F26" s="43">
        <f t="shared" si="4"/>
        <v>217</v>
      </c>
      <c r="G26" s="43">
        <f t="shared" si="5"/>
        <v>761</v>
      </c>
      <c r="H26" s="43">
        <f t="shared" si="6"/>
        <v>255</v>
      </c>
      <c r="I26" s="43">
        <f t="shared" si="7"/>
        <v>893</v>
      </c>
      <c r="J26" s="43">
        <f t="shared" si="8"/>
        <v>266</v>
      </c>
      <c r="K26" s="43">
        <f t="shared" si="9"/>
        <v>930</v>
      </c>
      <c r="L26" s="43">
        <f t="shared" si="10"/>
        <v>278</v>
      </c>
      <c r="M26" s="43">
        <f t="shared" si="11"/>
        <v>974</v>
      </c>
      <c r="N26" s="43">
        <f t="shared" si="12"/>
        <v>288</v>
      </c>
      <c r="O26" s="43">
        <f t="shared" si="13"/>
        <v>1008</v>
      </c>
      <c r="P26" s="43">
        <f t="shared" si="14"/>
        <v>307</v>
      </c>
      <c r="Q26" s="43">
        <f t="shared" si="15"/>
        <v>1073</v>
      </c>
      <c r="R26" s="43">
        <f t="shared" si="16"/>
        <v>322</v>
      </c>
      <c r="S26" s="43">
        <f t="shared" si="17"/>
        <v>1127</v>
      </c>
      <c r="T26" s="43">
        <f t="shared" si="18"/>
        <v>338</v>
      </c>
      <c r="U26" s="43">
        <f t="shared" si="19"/>
        <v>1184</v>
      </c>
      <c r="V26" s="43">
        <f t="shared" si="20"/>
        <v>354</v>
      </c>
      <c r="W26" s="43">
        <f t="shared" si="21"/>
        <v>1240</v>
      </c>
      <c r="X26" s="43">
        <f t="shared" si="22"/>
        <v>372</v>
      </c>
      <c r="Y26" s="43">
        <f t="shared" si="23"/>
        <v>1301</v>
      </c>
      <c r="Z26" s="43">
        <f t="shared" si="24"/>
        <v>387</v>
      </c>
      <c r="AA26" s="43">
        <f t="shared" si="25"/>
        <v>1353</v>
      </c>
      <c r="AB26" s="44">
        <f t="shared" si="26"/>
        <v>405</v>
      </c>
      <c r="AC26" s="45">
        <f t="shared" si="27"/>
        <v>1420</v>
      </c>
    </row>
    <row r="27" spans="1:29" s="46" customFormat="1" ht="11.15" customHeight="1">
      <c r="A27" s="42">
        <v>22</v>
      </c>
      <c r="B27" s="43">
        <f t="shared" si="0"/>
        <v>187</v>
      </c>
      <c r="C27" s="43">
        <f t="shared" si="1"/>
        <v>655</v>
      </c>
      <c r="D27" s="43">
        <f t="shared" si="2"/>
        <v>211</v>
      </c>
      <c r="E27" s="43">
        <f t="shared" si="3"/>
        <v>740</v>
      </c>
      <c r="F27" s="43">
        <f t="shared" si="4"/>
        <v>228</v>
      </c>
      <c r="G27" s="43">
        <f t="shared" si="5"/>
        <v>797</v>
      </c>
      <c r="H27" s="43">
        <f t="shared" si="6"/>
        <v>267</v>
      </c>
      <c r="I27" s="43">
        <f t="shared" si="7"/>
        <v>935</v>
      </c>
      <c r="J27" s="43">
        <f t="shared" si="8"/>
        <v>278</v>
      </c>
      <c r="K27" s="43">
        <f t="shared" si="9"/>
        <v>974</v>
      </c>
      <c r="L27" s="43">
        <f t="shared" si="10"/>
        <v>291</v>
      </c>
      <c r="M27" s="43">
        <f t="shared" si="11"/>
        <v>1020</v>
      </c>
      <c r="N27" s="43">
        <f t="shared" si="12"/>
        <v>301</v>
      </c>
      <c r="O27" s="43">
        <f t="shared" si="13"/>
        <v>1056</v>
      </c>
      <c r="P27" s="43">
        <f t="shared" si="14"/>
        <v>321</v>
      </c>
      <c r="Q27" s="43">
        <f t="shared" si="15"/>
        <v>1125</v>
      </c>
      <c r="R27" s="43">
        <f t="shared" si="16"/>
        <v>337</v>
      </c>
      <c r="S27" s="43">
        <f t="shared" si="17"/>
        <v>1181</v>
      </c>
      <c r="T27" s="43">
        <f t="shared" si="18"/>
        <v>355</v>
      </c>
      <c r="U27" s="43">
        <f t="shared" si="19"/>
        <v>1240</v>
      </c>
      <c r="V27" s="43">
        <f t="shared" si="20"/>
        <v>371</v>
      </c>
      <c r="W27" s="43">
        <f t="shared" si="21"/>
        <v>1299</v>
      </c>
      <c r="X27" s="43">
        <f t="shared" si="22"/>
        <v>390</v>
      </c>
      <c r="Y27" s="43">
        <f t="shared" si="23"/>
        <v>1364</v>
      </c>
      <c r="Z27" s="43">
        <f t="shared" si="24"/>
        <v>405</v>
      </c>
      <c r="AA27" s="43">
        <f t="shared" si="25"/>
        <v>1417</v>
      </c>
      <c r="AB27" s="44">
        <f t="shared" si="26"/>
        <v>425</v>
      </c>
      <c r="AC27" s="45">
        <f t="shared" si="27"/>
        <v>1487</v>
      </c>
    </row>
    <row r="28" spans="1:29" s="46" customFormat="1" ht="11.15" customHeight="1">
      <c r="A28" s="42">
        <v>23</v>
      </c>
      <c r="B28" s="43">
        <f t="shared" si="0"/>
        <v>196</v>
      </c>
      <c r="C28" s="43">
        <f t="shared" si="1"/>
        <v>685</v>
      </c>
      <c r="D28" s="43">
        <f t="shared" si="2"/>
        <v>221</v>
      </c>
      <c r="E28" s="43">
        <f t="shared" si="3"/>
        <v>774</v>
      </c>
      <c r="F28" s="43">
        <f t="shared" si="4"/>
        <v>238</v>
      </c>
      <c r="G28" s="43">
        <f t="shared" si="5"/>
        <v>833</v>
      </c>
      <c r="H28" s="43">
        <f t="shared" si="6"/>
        <v>279</v>
      </c>
      <c r="I28" s="43">
        <f t="shared" si="7"/>
        <v>978</v>
      </c>
      <c r="J28" s="43">
        <f t="shared" si="8"/>
        <v>291</v>
      </c>
      <c r="K28" s="43">
        <f t="shared" si="9"/>
        <v>1019</v>
      </c>
      <c r="L28" s="43">
        <f t="shared" si="10"/>
        <v>304</v>
      </c>
      <c r="M28" s="43">
        <f t="shared" si="11"/>
        <v>1067</v>
      </c>
      <c r="N28" s="43">
        <f t="shared" si="12"/>
        <v>315</v>
      </c>
      <c r="O28" s="43">
        <f t="shared" si="13"/>
        <v>1104</v>
      </c>
      <c r="P28" s="43">
        <f t="shared" si="14"/>
        <v>336</v>
      </c>
      <c r="Q28" s="43">
        <f t="shared" si="15"/>
        <v>1175</v>
      </c>
      <c r="R28" s="43">
        <f t="shared" si="16"/>
        <v>353</v>
      </c>
      <c r="S28" s="43">
        <f t="shared" si="17"/>
        <v>1234</v>
      </c>
      <c r="T28" s="43">
        <f t="shared" si="18"/>
        <v>370</v>
      </c>
      <c r="U28" s="43">
        <f t="shared" si="19"/>
        <v>1297</v>
      </c>
      <c r="V28" s="43">
        <f t="shared" si="20"/>
        <v>388</v>
      </c>
      <c r="W28" s="43">
        <f t="shared" si="21"/>
        <v>1358</v>
      </c>
      <c r="X28" s="43">
        <f t="shared" si="22"/>
        <v>407</v>
      </c>
      <c r="Y28" s="43">
        <f t="shared" si="23"/>
        <v>1426</v>
      </c>
      <c r="Z28" s="43">
        <f t="shared" si="24"/>
        <v>423</v>
      </c>
      <c r="AA28" s="43">
        <f t="shared" si="25"/>
        <v>1481</v>
      </c>
      <c r="AB28" s="44">
        <f t="shared" si="26"/>
        <v>445</v>
      </c>
      <c r="AC28" s="45">
        <f t="shared" si="27"/>
        <v>1555</v>
      </c>
    </row>
    <row r="29" spans="1:29" s="46" customFormat="1" ht="11.15" customHeight="1">
      <c r="A29" s="42">
        <v>24</v>
      </c>
      <c r="B29" s="43">
        <f t="shared" si="0"/>
        <v>204</v>
      </c>
      <c r="C29" s="43">
        <f t="shared" si="1"/>
        <v>715</v>
      </c>
      <c r="D29" s="43">
        <f t="shared" si="2"/>
        <v>231</v>
      </c>
      <c r="E29" s="43">
        <f t="shared" si="3"/>
        <v>807</v>
      </c>
      <c r="F29" s="43">
        <f t="shared" si="4"/>
        <v>249</v>
      </c>
      <c r="G29" s="43">
        <f t="shared" si="5"/>
        <v>870</v>
      </c>
      <c r="H29" s="43">
        <f t="shared" si="6"/>
        <v>291</v>
      </c>
      <c r="I29" s="43">
        <f t="shared" si="7"/>
        <v>1020</v>
      </c>
      <c r="J29" s="43">
        <f t="shared" si="8"/>
        <v>303</v>
      </c>
      <c r="K29" s="43">
        <f t="shared" si="9"/>
        <v>1062</v>
      </c>
      <c r="L29" s="43">
        <f t="shared" si="10"/>
        <v>318</v>
      </c>
      <c r="M29" s="43">
        <f t="shared" si="11"/>
        <v>1113</v>
      </c>
      <c r="N29" s="43">
        <f t="shared" si="12"/>
        <v>329</v>
      </c>
      <c r="O29" s="43">
        <f t="shared" si="13"/>
        <v>1151</v>
      </c>
      <c r="P29" s="43">
        <f t="shared" si="14"/>
        <v>350</v>
      </c>
      <c r="Q29" s="43">
        <f t="shared" si="15"/>
        <v>1227</v>
      </c>
      <c r="R29" s="43">
        <f t="shared" si="16"/>
        <v>368</v>
      </c>
      <c r="S29" s="43">
        <f t="shared" si="17"/>
        <v>1288</v>
      </c>
      <c r="T29" s="43">
        <f t="shared" si="18"/>
        <v>387</v>
      </c>
      <c r="U29" s="43">
        <f t="shared" si="19"/>
        <v>1353</v>
      </c>
      <c r="V29" s="43">
        <f t="shared" si="20"/>
        <v>405</v>
      </c>
      <c r="W29" s="43">
        <f t="shared" si="21"/>
        <v>1417</v>
      </c>
      <c r="X29" s="43">
        <f t="shared" si="22"/>
        <v>425</v>
      </c>
      <c r="Y29" s="43">
        <f t="shared" si="23"/>
        <v>1487</v>
      </c>
      <c r="Z29" s="43">
        <f t="shared" si="24"/>
        <v>441</v>
      </c>
      <c r="AA29" s="43">
        <f t="shared" si="25"/>
        <v>1545</v>
      </c>
      <c r="AB29" s="44">
        <f t="shared" si="26"/>
        <v>463</v>
      </c>
      <c r="AC29" s="45">
        <f t="shared" si="27"/>
        <v>1623</v>
      </c>
    </row>
    <row r="30" spans="1:29" s="46" customFormat="1" ht="11.15" customHeight="1">
      <c r="A30" s="42">
        <v>25</v>
      </c>
      <c r="B30" s="43">
        <f t="shared" si="0"/>
        <v>213</v>
      </c>
      <c r="C30" s="43">
        <f t="shared" si="1"/>
        <v>745</v>
      </c>
      <c r="D30" s="43">
        <f t="shared" si="2"/>
        <v>240</v>
      </c>
      <c r="E30" s="43">
        <f t="shared" si="3"/>
        <v>841</v>
      </c>
      <c r="F30" s="43">
        <f t="shared" si="4"/>
        <v>259</v>
      </c>
      <c r="G30" s="43">
        <f t="shared" si="5"/>
        <v>906</v>
      </c>
      <c r="H30" s="43">
        <f t="shared" si="6"/>
        <v>303</v>
      </c>
      <c r="I30" s="43">
        <f t="shared" si="7"/>
        <v>1062</v>
      </c>
      <c r="J30" s="43">
        <f t="shared" si="8"/>
        <v>317</v>
      </c>
      <c r="K30" s="43">
        <f t="shared" si="9"/>
        <v>1107</v>
      </c>
      <c r="L30" s="43">
        <f t="shared" si="10"/>
        <v>331</v>
      </c>
      <c r="M30" s="43">
        <f t="shared" si="11"/>
        <v>1159</v>
      </c>
      <c r="N30" s="43">
        <f t="shared" si="12"/>
        <v>343</v>
      </c>
      <c r="O30" s="43">
        <f t="shared" si="13"/>
        <v>1199</v>
      </c>
      <c r="P30" s="43">
        <f t="shared" si="14"/>
        <v>365</v>
      </c>
      <c r="Q30" s="43">
        <f t="shared" si="15"/>
        <v>1278</v>
      </c>
      <c r="R30" s="43">
        <f t="shared" si="16"/>
        <v>383</v>
      </c>
      <c r="S30" s="43">
        <f t="shared" si="17"/>
        <v>1342</v>
      </c>
      <c r="T30" s="43">
        <f t="shared" si="18"/>
        <v>403</v>
      </c>
      <c r="U30" s="43">
        <f t="shared" si="19"/>
        <v>1410</v>
      </c>
      <c r="V30" s="43">
        <f t="shared" si="20"/>
        <v>422</v>
      </c>
      <c r="W30" s="43">
        <f t="shared" si="21"/>
        <v>1476</v>
      </c>
      <c r="X30" s="43">
        <f t="shared" si="22"/>
        <v>443</v>
      </c>
      <c r="Y30" s="43">
        <f t="shared" si="23"/>
        <v>1550</v>
      </c>
      <c r="Z30" s="43">
        <f t="shared" si="24"/>
        <v>460</v>
      </c>
      <c r="AA30" s="43">
        <f t="shared" si="25"/>
        <v>1610</v>
      </c>
      <c r="AB30" s="44">
        <f t="shared" si="26"/>
        <v>483</v>
      </c>
      <c r="AC30" s="45">
        <f t="shared" si="27"/>
        <v>1691</v>
      </c>
    </row>
    <row r="31" spans="1:29" s="46" customFormat="1" ht="11.15" customHeight="1">
      <c r="A31" s="42">
        <v>26</v>
      </c>
      <c r="B31" s="43">
        <f t="shared" si="0"/>
        <v>221</v>
      </c>
      <c r="C31" s="43">
        <f t="shared" si="1"/>
        <v>774</v>
      </c>
      <c r="D31" s="43">
        <f t="shared" si="2"/>
        <v>250</v>
      </c>
      <c r="E31" s="43">
        <f t="shared" si="3"/>
        <v>875</v>
      </c>
      <c r="F31" s="43">
        <f t="shared" si="4"/>
        <v>269</v>
      </c>
      <c r="G31" s="43">
        <f t="shared" si="5"/>
        <v>942</v>
      </c>
      <c r="H31" s="43">
        <f t="shared" si="6"/>
        <v>315</v>
      </c>
      <c r="I31" s="43">
        <f t="shared" si="7"/>
        <v>1105</v>
      </c>
      <c r="J31" s="43">
        <f t="shared" si="8"/>
        <v>329</v>
      </c>
      <c r="K31" s="43">
        <f t="shared" si="9"/>
        <v>1151</v>
      </c>
      <c r="L31" s="43">
        <f t="shared" si="10"/>
        <v>344</v>
      </c>
      <c r="M31" s="43">
        <f t="shared" si="11"/>
        <v>1206</v>
      </c>
      <c r="N31" s="43">
        <f t="shared" si="12"/>
        <v>356</v>
      </c>
      <c r="O31" s="43">
        <f t="shared" si="13"/>
        <v>1247</v>
      </c>
      <c r="P31" s="43">
        <f t="shared" si="14"/>
        <v>380</v>
      </c>
      <c r="Q31" s="43">
        <f t="shared" si="15"/>
        <v>1329</v>
      </c>
      <c r="R31" s="43">
        <f t="shared" si="16"/>
        <v>399</v>
      </c>
      <c r="S31" s="43">
        <f t="shared" si="17"/>
        <v>1396</v>
      </c>
      <c r="T31" s="43">
        <f t="shared" si="18"/>
        <v>418</v>
      </c>
      <c r="U31" s="43">
        <f t="shared" si="19"/>
        <v>1465</v>
      </c>
      <c r="V31" s="43">
        <f t="shared" si="20"/>
        <v>438</v>
      </c>
      <c r="W31" s="43">
        <f t="shared" si="21"/>
        <v>1534</v>
      </c>
      <c r="X31" s="43">
        <f t="shared" si="22"/>
        <v>460</v>
      </c>
      <c r="Y31" s="43">
        <f t="shared" si="23"/>
        <v>1611</v>
      </c>
      <c r="Z31" s="43">
        <f t="shared" si="24"/>
        <v>479</v>
      </c>
      <c r="AA31" s="43">
        <f t="shared" si="25"/>
        <v>1675</v>
      </c>
      <c r="AB31" s="44">
        <f t="shared" si="26"/>
        <v>503</v>
      </c>
      <c r="AC31" s="45">
        <f t="shared" si="27"/>
        <v>1758</v>
      </c>
    </row>
    <row r="32" spans="1:29" s="46" customFormat="1" ht="11.15" customHeight="1">
      <c r="A32" s="42">
        <v>27</v>
      </c>
      <c r="B32" s="43">
        <f t="shared" si="0"/>
        <v>230</v>
      </c>
      <c r="C32" s="43">
        <f t="shared" si="1"/>
        <v>804</v>
      </c>
      <c r="D32" s="43">
        <f t="shared" si="2"/>
        <v>260</v>
      </c>
      <c r="E32" s="43">
        <f t="shared" si="3"/>
        <v>909</v>
      </c>
      <c r="F32" s="43">
        <f t="shared" si="4"/>
        <v>279</v>
      </c>
      <c r="G32" s="43">
        <f t="shared" si="5"/>
        <v>978</v>
      </c>
      <c r="H32" s="43">
        <f t="shared" si="6"/>
        <v>328</v>
      </c>
      <c r="I32" s="43">
        <f t="shared" si="7"/>
        <v>1148</v>
      </c>
      <c r="J32" s="43">
        <f t="shared" si="8"/>
        <v>342</v>
      </c>
      <c r="K32" s="43">
        <f t="shared" si="9"/>
        <v>1195</v>
      </c>
      <c r="L32" s="43">
        <f t="shared" si="10"/>
        <v>358</v>
      </c>
      <c r="M32" s="43">
        <f t="shared" si="11"/>
        <v>1252</v>
      </c>
      <c r="N32" s="43">
        <f t="shared" si="12"/>
        <v>370</v>
      </c>
      <c r="O32" s="43">
        <f t="shared" si="13"/>
        <v>1296</v>
      </c>
      <c r="P32" s="43">
        <f t="shared" si="14"/>
        <v>394</v>
      </c>
      <c r="Q32" s="43">
        <f t="shared" si="15"/>
        <v>1380</v>
      </c>
      <c r="R32" s="43">
        <f t="shared" si="16"/>
        <v>414</v>
      </c>
      <c r="S32" s="43">
        <f t="shared" si="17"/>
        <v>1450</v>
      </c>
      <c r="T32" s="43">
        <f t="shared" si="18"/>
        <v>435</v>
      </c>
      <c r="U32" s="43">
        <f t="shared" si="19"/>
        <v>1522</v>
      </c>
      <c r="V32" s="43">
        <f t="shared" si="20"/>
        <v>456</v>
      </c>
      <c r="W32" s="43">
        <f t="shared" si="21"/>
        <v>1594</v>
      </c>
      <c r="X32" s="43">
        <f t="shared" si="22"/>
        <v>479</v>
      </c>
      <c r="Y32" s="43">
        <f t="shared" si="23"/>
        <v>1674</v>
      </c>
      <c r="Z32" s="43">
        <f t="shared" si="24"/>
        <v>497</v>
      </c>
      <c r="AA32" s="43">
        <f t="shared" si="25"/>
        <v>1739</v>
      </c>
      <c r="AB32" s="44">
        <f t="shared" si="26"/>
        <v>521</v>
      </c>
      <c r="AC32" s="45">
        <f t="shared" si="27"/>
        <v>1826</v>
      </c>
    </row>
    <row r="33" spans="1:29" s="46" customFormat="1" ht="11.15" customHeight="1">
      <c r="A33" s="42">
        <v>28</v>
      </c>
      <c r="B33" s="43">
        <f t="shared" si="0"/>
        <v>239</v>
      </c>
      <c r="C33" s="43">
        <f t="shared" si="1"/>
        <v>834</v>
      </c>
      <c r="D33" s="43">
        <f t="shared" si="2"/>
        <v>269</v>
      </c>
      <c r="E33" s="43">
        <f t="shared" si="3"/>
        <v>942</v>
      </c>
      <c r="F33" s="43">
        <f t="shared" si="4"/>
        <v>290</v>
      </c>
      <c r="G33" s="43">
        <f t="shared" si="5"/>
        <v>1014</v>
      </c>
      <c r="H33" s="43">
        <f t="shared" si="6"/>
        <v>340</v>
      </c>
      <c r="I33" s="43">
        <f t="shared" si="7"/>
        <v>1190</v>
      </c>
      <c r="J33" s="43">
        <f t="shared" si="8"/>
        <v>354</v>
      </c>
      <c r="K33" s="43">
        <f t="shared" si="9"/>
        <v>1240</v>
      </c>
      <c r="L33" s="43">
        <f t="shared" si="10"/>
        <v>371</v>
      </c>
      <c r="M33" s="43">
        <f t="shared" si="11"/>
        <v>1298</v>
      </c>
      <c r="N33" s="43">
        <f t="shared" si="12"/>
        <v>383</v>
      </c>
      <c r="O33" s="43">
        <f t="shared" si="13"/>
        <v>1344</v>
      </c>
      <c r="P33" s="43">
        <f t="shared" si="14"/>
        <v>409</v>
      </c>
      <c r="Q33" s="43">
        <f t="shared" si="15"/>
        <v>1431</v>
      </c>
      <c r="R33" s="43">
        <f t="shared" si="16"/>
        <v>429</v>
      </c>
      <c r="S33" s="43">
        <f t="shared" si="17"/>
        <v>1504</v>
      </c>
      <c r="T33" s="43">
        <f t="shared" si="18"/>
        <v>451</v>
      </c>
      <c r="U33" s="43">
        <f t="shared" si="19"/>
        <v>1578</v>
      </c>
      <c r="V33" s="43">
        <f t="shared" si="20"/>
        <v>472</v>
      </c>
      <c r="W33" s="43">
        <f t="shared" si="21"/>
        <v>1653</v>
      </c>
      <c r="X33" s="43">
        <f t="shared" si="22"/>
        <v>496</v>
      </c>
      <c r="Y33" s="43">
        <f t="shared" si="23"/>
        <v>1736</v>
      </c>
      <c r="Z33" s="43">
        <f t="shared" si="24"/>
        <v>515</v>
      </c>
      <c r="AA33" s="43">
        <f t="shared" si="25"/>
        <v>1803</v>
      </c>
      <c r="AB33" s="44">
        <f t="shared" si="26"/>
        <v>541</v>
      </c>
      <c r="AC33" s="45">
        <f t="shared" si="27"/>
        <v>1894</v>
      </c>
    </row>
    <row r="34" spans="1:29" s="46" customFormat="1" ht="11.15" customHeight="1">
      <c r="A34" s="42">
        <v>29</v>
      </c>
      <c r="B34" s="43">
        <f t="shared" si="0"/>
        <v>246</v>
      </c>
      <c r="C34" s="43">
        <f t="shared" si="1"/>
        <v>864</v>
      </c>
      <c r="D34" s="43">
        <f t="shared" si="2"/>
        <v>279</v>
      </c>
      <c r="E34" s="43">
        <f t="shared" si="3"/>
        <v>976</v>
      </c>
      <c r="F34" s="43">
        <f t="shared" si="4"/>
        <v>300</v>
      </c>
      <c r="G34" s="43">
        <f t="shared" si="5"/>
        <v>1050</v>
      </c>
      <c r="H34" s="43">
        <f t="shared" si="6"/>
        <v>353</v>
      </c>
      <c r="I34" s="43">
        <f t="shared" si="7"/>
        <v>1232</v>
      </c>
      <c r="J34" s="43">
        <f t="shared" si="8"/>
        <v>367</v>
      </c>
      <c r="K34" s="43">
        <f t="shared" si="9"/>
        <v>1284</v>
      </c>
      <c r="L34" s="43">
        <f t="shared" si="10"/>
        <v>384</v>
      </c>
      <c r="M34" s="43">
        <f t="shared" si="11"/>
        <v>1345</v>
      </c>
      <c r="N34" s="43">
        <f t="shared" si="12"/>
        <v>398</v>
      </c>
      <c r="O34" s="43">
        <f t="shared" si="13"/>
        <v>1391</v>
      </c>
      <c r="P34" s="43">
        <f t="shared" si="14"/>
        <v>424</v>
      </c>
      <c r="Q34" s="43">
        <f t="shared" si="15"/>
        <v>1482</v>
      </c>
      <c r="R34" s="43">
        <f t="shared" si="16"/>
        <v>445</v>
      </c>
      <c r="S34" s="43">
        <f t="shared" si="17"/>
        <v>1557</v>
      </c>
      <c r="T34" s="43">
        <f t="shared" si="18"/>
        <v>467</v>
      </c>
      <c r="U34" s="43">
        <f t="shared" si="19"/>
        <v>1635</v>
      </c>
      <c r="V34" s="43">
        <f t="shared" si="20"/>
        <v>490</v>
      </c>
      <c r="W34" s="43">
        <f t="shared" si="21"/>
        <v>1712</v>
      </c>
      <c r="X34" s="43">
        <f t="shared" si="22"/>
        <v>514</v>
      </c>
      <c r="Y34" s="43">
        <f t="shared" si="23"/>
        <v>1797</v>
      </c>
      <c r="Z34" s="43">
        <f t="shared" si="24"/>
        <v>533</v>
      </c>
      <c r="AA34" s="43">
        <f t="shared" si="25"/>
        <v>1867</v>
      </c>
      <c r="AB34" s="44">
        <f t="shared" si="26"/>
        <v>561</v>
      </c>
      <c r="AC34" s="45">
        <f t="shared" si="27"/>
        <v>1961</v>
      </c>
    </row>
    <row r="35" spans="1:29" s="46" customFormat="1" ht="11.15" customHeight="1" thickBot="1">
      <c r="A35" s="47">
        <v>30</v>
      </c>
      <c r="B35" s="43">
        <f t="shared" si="0"/>
        <v>255</v>
      </c>
      <c r="C35" s="43">
        <f t="shared" si="1"/>
        <v>894</v>
      </c>
      <c r="D35" s="43">
        <f t="shared" si="2"/>
        <v>288</v>
      </c>
      <c r="E35" s="43">
        <f t="shared" si="3"/>
        <v>1010</v>
      </c>
      <c r="F35" s="43">
        <f t="shared" si="4"/>
        <v>311</v>
      </c>
      <c r="G35" s="43">
        <f t="shared" si="5"/>
        <v>1087</v>
      </c>
      <c r="H35" s="43">
        <f t="shared" si="6"/>
        <v>365</v>
      </c>
      <c r="I35" s="43">
        <f t="shared" si="7"/>
        <v>1275</v>
      </c>
      <c r="J35" s="43">
        <f t="shared" si="8"/>
        <v>380</v>
      </c>
      <c r="K35" s="43">
        <f t="shared" si="9"/>
        <v>1329</v>
      </c>
      <c r="L35" s="43">
        <f t="shared" si="10"/>
        <v>398</v>
      </c>
      <c r="M35" s="43">
        <f t="shared" si="11"/>
        <v>1391</v>
      </c>
      <c r="N35" s="43">
        <f t="shared" si="12"/>
        <v>411</v>
      </c>
      <c r="O35" s="43">
        <f t="shared" si="13"/>
        <v>1439</v>
      </c>
      <c r="P35" s="43">
        <f t="shared" si="14"/>
        <v>438</v>
      </c>
      <c r="Q35" s="43">
        <f t="shared" si="15"/>
        <v>1533</v>
      </c>
      <c r="R35" s="43">
        <f t="shared" si="16"/>
        <v>460</v>
      </c>
      <c r="S35" s="43">
        <f t="shared" si="17"/>
        <v>1611</v>
      </c>
      <c r="T35" s="43">
        <f t="shared" si="18"/>
        <v>483</v>
      </c>
      <c r="U35" s="43">
        <f t="shared" si="19"/>
        <v>1691</v>
      </c>
      <c r="V35" s="43">
        <f t="shared" si="20"/>
        <v>506</v>
      </c>
      <c r="W35" s="43">
        <f t="shared" si="21"/>
        <v>1771</v>
      </c>
      <c r="X35" s="43">
        <f t="shared" si="22"/>
        <v>531</v>
      </c>
      <c r="Y35" s="43">
        <f t="shared" si="23"/>
        <v>1860</v>
      </c>
      <c r="Z35" s="48">
        <f t="shared" si="24"/>
        <v>552</v>
      </c>
      <c r="AA35" s="48">
        <f t="shared" si="25"/>
        <v>1932</v>
      </c>
      <c r="AB35" s="48">
        <f t="shared" si="26"/>
        <v>579</v>
      </c>
      <c r="AC35" s="49">
        <f t="shared" si="27"/>
        <v>2028</v>
      </c>
    </row>
    <row r="36" spans="1:29" ht="3" customHeight="1" thickBo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c r="AB36" s="50"/>
      <c r="AC36" s="50"/>
    </row>
    <row r="37" spans="1:29" ht="12" customHeight="1">
      <c r="A37" s="572"/>
      <c r="B37" s="564" t="s">
        <v>470</v>
      </c>
      <c r="C37" s="565"/>
      <c r="D37" s="564" t="s">
        <v>471</v>
      </c>
      <c r="E37" s="565"/>
      <c r="F37" s="564" t="s">
        <v>472</v>
      </c>
      <c r="G37" s="565"/>
      <c r="H37" s="564" t="s">
        <v>473</v>
      </c>
      <c r="I37" s="565"/>
      <c r="J37" s="564" t="s">
        <v>474</v>
      </c>
      <c r="K37" s="565"/>
      <c r="L37" s="564" t="s">
        <v>475</v>
      </c>
      <c r="M37" s="565"/>
      <c r="N37" s="564" t="s">
        <v>476</v>
      </c>
      <c r="O37" s="565"/>
      <c r="P37" s="564" t="s">
        <v>477</v>
      </c>
      <c r="Q37" s="565"/>
      <c r="R37" s="564" t="s">
        <v>478</v>
      </c>
      <c r="S37" s="565"/>
      <c r="T37" s="564" t="s">
        <v>479</v>
      </c>
      <c r="U37" s="565"/>
      <c r="V37" s="564" t="s">
        <v>480</v>
      </c>
      <c r="W37" s="565"/>
      <c r="X37" s="564" t="s">
        <v>481</v>
      </c>
      <c r="Y37" s="565"/>
      <c r="Z37" s="564" t="s">
        <v>482</v>
      </c>
      <c r="AA37" s="565"/>
      <c r="AB37" s="561"/>
      <c r="AC37" s="562"/>
    </row>
    <row r="38" spans="1:29" ht="12" customHeight="1">
      <c r="A38" s="573"/>
      <c r="B38" s="563">
        <v>26400</v>
      </c>
      <c r="C38" s="563"/>
      <c r="D38" s="559">
        <v>27600</v>
      </c>
      <c r="E38" s="560"/>
      <c r="F38" s="559">
        <v>28800</v>
      </c>
      <c r="G38" s="560"/>
      <c r="H38" s="559">
        <v>30300</v>
      </c>
      <c r="I38" s="560"/>
      <c r="J38" s="559">
        <v>31800</v>
      </c>
      <c r="K38" s="560"/>
      <c r="L38" s="559">
        <v>33300</v>
      </c>
      <c r="M38" s="560"/>
      <c r="N38" s="559">
        <v>34800</v>
      </c>
      <c r="O38" s="560"/>
      <c r="P38" s="559">
        <v>36300</v>
      </c>
      <c r="Q38" s="560"/>
      <c r="R38" s="559">
        <v>38200</v>
      </c>
      <c r="S38" s="560"/>
      <c r="T38" s="559">
        <v>40100</v>
      </c>
      <c r="U38" s="560"/>
      <c r="V38" s="559">
        <v>42000</v>
      </c>
      <c r="W38" s="560"/>
      <c r="X38" s="559">
        <v>43900</v>
      </c>
      <c r="Y38" s="560"/>
      <c r="Z38" s="559">
        <v>45800</v>
      </c>
      <c r="AA38" s="560"/>
      <c r="AB38" s="566"/>
      <c r="AC38" s="567"/>
    </row>
    <row r="39" spans="1:29" ht="12" customHeight="1">
      <c r="A39" s="574"/>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43">
        <f t="shared" ref="B40:B69" si="28">ROUND($B$38*$A40/30*$AF$1*20/100,0)+ROUND($B$38*$A40/30*$AF$2*20/100,0)</f>
        <v>20</v>
      </c>
      <c r="C40" s="43">
        <f t="shared" ref="C40:C69" si="29">ROUND($B$38*$A40/30*$AF$1*70/100,0)+ROUND($B$38*$A40/30*$AF$2*70/100,0)</f>
        <v>71</v>
      </c>
      <c r="D40" s="43">
        <f t="shared" ref="D40:D69" si="30">ROUND($D$38*$A40/30*$AF$1*20/100,0)+ROUND($D$38*$A40/30*$AF$2*20/100,0)</f>
        <v>21</v>
      </c>
      <c r="E40" s="43">
        <f t="shared" ref="E40:E69" si="31">ROUND($D$38*$A40/30*$AF$1*70/100,0)+ROUND($D$38*$A40/30*$AF$2*70/100,0)</f>
        <v>74</v>
      </c>
      <c r="F40" s="43">
        <f t="shared" ref="F40:F69" si="32">ROUND($F$38*$A40/30*$AF$1*20/100,0)+ROUND($F$38*$A40/30*$AF$2*20/100,0)</f>
        <v>22</v>
      </c>
      <c r="G40" s="43">
        <f t="shared" ref="G40:G69" si="33">ROUND($F$38*$A40/30*$AF$1*70/100,0)+ROUND($F$38*$A40/30*$AF$2*70/100,0)</f>
        <v>78</v>
      </c>
      <c r="H40" s="43">
        <f t="shared" ref="H40:H69" si="34">ROUND($H$38*$A40/30*$AF$1*20/100,0)+ROUND($H$38*$A40/30*$AF$2*20/100,0)</f>
        <v>23</v>
      </c>
      <c r="I40" s="43">
        <f t="shared" ref="I40:I69" si="35">ROUND($H$38*$A40/30*$AF$1*70/100,0)+ROUND($H$38*$A40/30*$AF$2*70/100,0)</f>
        <v>81</v>
      </c>
      <c r="J40" s="43">
        <f t="shared" ref="J40:J69" si="36">ROUND($J$38*$A40/30*$AF$1*20/100,0)+ROUND($J$38*$A40/30*$AF$2*20/100,0)</f>
        <v>24</v>
      </c>
      <c r="K40" s="43">
        <f t="shared" ref="K40:K69" si="37">ROUND($J$38*$A40/30*$AF$1*70/100,0)+ROUND($J$38*$A40/30*$AF$2*70/100,0)</f>
        <v>85</v>
      </c>
      <c r="L40" s="43">
        <f t="shared" ref="L40:L69" si="38">ROUND($L$38*$A40/30*$AF$1*20/100,0)+ROUND($L$38*$A40/30*$AF$2*20/100,0)</f>
        <v>25</v>
      </c>
      <c r="M40" s="43">
        <f t="shared" ref="M40:M69" si="39">ROUND($L$38*$A40/30*$AF$1*70/100,0)+ROUND($L$38*$A40/30*$AF$2*70/100,0)</f>
        <v>90</v>
      </c>
      <c r="N40" s="43">
        <f t="shared" ref="N40:N69" si="40">ROUND($N$38*$A40/30*$AF$1*20/100,0)+ROUND($N$38*$A40/30*$AF$2*20/100,0)</f>
        <v>26</v>
      </c>
      <c r="O40" s="43">
        <f t="shared" ref="O40:O69" si="41">ROUND($N$38*$A40/30*$AF$1*70/100,0)+ROUND($N$38*$A40/30*$AF$2*70/100,0)</f>
        <v>93</v>
      </c>
      <c r="P40" s="43">
        <f t="shared" ref="P40:P69" si="42">ROUND($P$38*$A40/30*$AF$1*20/100,0)+ROUND($P$38*$A40/30*$AF$2*20/100,0)</f>
        <v>27</v>
      </c>
      <c r="Q40" s="43">
        <f t="shared" ref="Q40:Q69" si="43">ROUND($P$38*$A40/30*$AF$1*70/100,0)+ROUND($P$38*$A40/30*$AF$2*70/100,0)</f>
        <v>97</v>
      </c>
      <c r="R40" s="43">
        <f t="shared" ref="R40:R69" si="44">ROUND($R$38*$A40/30*$AF$1*20/100,0)+ROUND($R$38*$A40/30*$AF$2*20/100,0)</f>
        <v>30</v>
      </c>
      <c r="S40" s="43">
        <f t="shared" ref="S40:S69" si="45">ROUND($R$38*$A40/30*$AF$1*70/100,0)+ROUND($R$38*$A40/30*$AF$2*70/100,0)</f>
        <v>103</v>
      </c>
      <c r="T40" s="43">
        <f t="shared" ref="T40:T69" si="46">ROUND($T$38*$A40/30*$AF$1*20/100,0)+ROUND($T$38*$A40/30*$AF$2*20/100,0)</f>
        <v>31</v>
      </c>
      <c r="U40" s="43">
        <f t="shared" ref="U40:U69" si="47">ROUND($T$38*$A40/30*$AF$1*70/100,0)+ROUND($T$38*$A40/30*$AF$2*70/100,0)</f>
        <v>107</v>
      </c>
      <c r="V40" s="43">
        <f t="shared" ref="V40:V69" si="48">ROUND($V$38*$A40/30*$AF$1*20/100,0)+ROUND($V$38*$A40/30*$AF$2*20/100,0)</f>
        <v>32</v>
      </c>
      <c r="W40" s="43">
        <f t="shared" ref="W40:W69" si="49">ROUND($V$38*$A40/30*$AF$1*70/100,0)+ROUND($V$38*$A40/30*$AF$2*70/100,0)</f>
        <v>113</v>
      </c>
      <c r="X40" s="43">
        <f t="shared" ref="X40:X69" si="50">ROUND($X$38*$A40/30*$AF$1*20/100,0)+ROUND($X$38*$A40/30*$AF$2*20/100,0)</f>
        <v>34</v>
      </c>
      <c r="Y40" s="43">
        <f t="shared" ref="Y40:Y69" si="51">ROUND($X$38*$A40/30*$AF$1*70/100,0)+ROUND($X$38*$A40/30*$AF$2*70/100,0)</f>
        <v>118</v>
      </c>
      <c r="Z40" s="43">
        <f t="shared" ref="Z40:Z69" si="52">ROUND($Z$38*$A40/30*$AF$1*20/100,0)+ROUND($Z$38*$A40/30*$AF$2*20/100,0)</f>
        <v>35</v>
      </c>
      <c r="AA40" s="43">
        <f t="shared" ref="AA40:AA69" si="53">ROUND($Z$38*$A40/30*$AF$1*70/100,0)+ROUND($Z$38*$A40/30*$AF$2*70/100,0)</f>
        <v>123</v>
      </c>
      <c r="AB40" s="43"/>
      <c r="AC40" s="45"/>
    </row>
    <row r="41" spans="1:29" s="46" customFormat="1" ht="11.15" customHeight="1">
      <c r="A41" s="42">
        <v>2</v>
      </c>
      <c r="B41" s="43">
        <f t="shared" si="28"/>
        <v>41</v>
      </c>
      <c r="C41" s="43">
        <f t="shared" si="29"/>
        <v>141</v>
      </c>
      <c r="D41" s="43">
        <f t="shared" si="30"/>
        <v>43</v>
      </c>
      <c r="E41" s="43">
        <f t="shared" si="31"/>
        <v>148</v>
      </c>
      <c r="F41" s="43">
        <f t="shared" si="32"/>
        <v>44</v>
      </c>
      <c r="G41" s="43">
        <f t="shared" si="33"/>
        <v>154</v>
      </c>
      <c r="H41" s="43">
        <f t="shared" si="34"/>
        <v>46</v>
      </c>
      <c r="I41" s="43">
        <f t="shared" si="35"/>
        <v>162</v>
      </c>
      <c r="J41" s="43">
        <f t="shared" si="36"/>
        <v>49</v>
      </c>
      <c r="K41" s="43">
        <f t="shared" si="37"/>
        <v>171</v>
      </c>
      <c r="L41" s="43">
        <f t="shared" si="38"/>
        <v>51</v>
      </c>
      <c r="M41" s="43">
        <f t="shared" si="39"/>
        <v>179</v>
      </c>
      <c r="N41" s="43">
        <f t="shared" si="40"/>
        <v>54</v>
      </c>
      <c r="O41" s="43">
        <f t="shared" si="41"/>
        <v>187</v>
      </c>
      <c r="P41" s="43">
        <f t="shared" si="42"/>
        <v>56</v>
      </c>
      <c r="Q41" s="43">
        <f t="shared" si="43"/>
        <v>195</v>
      </c>
      <c r="R41" s="43">
        <f t="shared" si="44"/>
        <v>58</v>
      </c>
      <c r="S41" s="43">
        <f t="shared" si="45"/>
        <v>205</v>
      </c>
      <c r="T41" s="43">
        <f t="shared" si="46"/>
        <v>61</v>
      </c>
      <c r="U41" s="43">
        <f t="shared" si="47"/>
        <v>215</v>
      </c>
      <c r="V41" s="43">
        <f t="shared" si="48"/>
        <v>65</v>
      </c>
      <c r="W41" s="43">
        <f t="shared" si="49"/>
        <v>226</v>
      </c>
      <c r="X41" s="43">
        <f t="shared" si="50"/>
        <v>67</v>
      </c>
      <c r="Y41" s="43">
        <f t="shared" si="51"/>
        <v>235</v>
      </c>
      <c r="Z41" s="43">
        <f t="shared" si="52"/>
        <v>70</v>
      </c>
      <c r="AA41" s="43">
        <f t="shared" si="53"/>
        <v>245</v>
      </c>
      <c r="AB41" s="43"/>
      <c r="AC41" s="45"/>
    </row>
    <row r="42" spans="1:29" s="46" customFormat="1" ht="11.15" customHeight="1">
      <c r="A42" s="42">
        <v>3</v>
      </c>
      <c r="B42" s="43">
        <f t="shared" si="28"/>
        <v>60</v>
      </c>
      <c r="C42" s="43">
        <f t="shared" si="29"/>
        <v>212</v>
      </c>
      <c r="D42" s="43">
        <f t="shared" si="30"/>
        <v>64</v>
      </c>
      <c r="E42" s="43">
        <f t="shared" si="31"/>
        <v>222</v>
      </c>
      <c r="F42" s="43">
        <f t="shared" si="32"/>
        <v>66</v>
      </c>
      <c r="G42" s="43">
        <f t="shared" si="33"/>
        <v>232</v>
      </c>
      <c r="H42" s="43">
        <f t="shared" si="34"/>
        <v>70</v>
      </c>
      <c r="I42" s="43">
        <f t="shared" si="35"/>
        <v>244</v>
      </c>
      <c r="J42" s="43">
        <f t="shared" si="36"/>
        <v>73</v>
      </c>
      <c r="K42" s="43">
        <f t="shared" si="37"/>
        <v>256</v>
      </c>
      <c r="L42" s="43">
        <f t="shared" si="38"/>
        <v>77</v>
      </c>
      <c r="M42" s="43">
        <f t="shared" si="39"/>
        <v>268</v>
      </c>
      <c r="N42" s="43">
        <f t="shared" si="40"/>
        <v>80</v>
      </c>
      <c r="O42" s="43">
        <f t="shared" si="41"/>
        <v>280</v>
      </c>
      <c r="P42" s="43">
        <f t="shared" si="42"/>
        <v>83</v>
      </c>
      <c r="Q42" s="43">
        <f t="shared" si="43"/>
        <v>292</v>
      </c>
      <c r="R42" s="43">
        <f t="shared" si="44"/>
        <v>88</v>
      </c>
      <c r="S42" s="43">
        <f t="shared" si="45"/>
        <v>308</v>
      </c>
      <c r="T42" s="43">
        <f t="shared" si="46"/>
        <v>92</v>
      </c>
      <c r="U42" s="43">
        <f t="shared" si="47"/>
        <v>323</v>
      </c>
      <c r="V42" s="43">
        <f t="shared" si="48"/>
        <v>96</v>
      </c>
      <c r="W42" s="43">
        <f t="shared" si="49"/>
        <v>338</v>
      </c>
      <c r="X42" s="43">
        <f t="shared" si="50"/>
        <v>101</v>
      </c>
      <c r="Y42" s="43">
        <f t="shared" si="51"/>
        <v>354</v>
      </c>
      <c r="Z42" s="43">
        <f t="shared" si="52"/>
        <v>105</v>
      </c>
      <c r="AA42" s="43">
        <f t="shared" si="53"/>
        <v>369</v>
      </c>
      <c r="AB42" s="43"/>
      <c r="AC42" s="45"/>
    </row>
    <row r="43" spans="1:29" s="46" customFormat="1" ht="11.15" customHeight="1">
      <c r="A43" s="42">
        <v>4</v>
      </c>
      <c r="B43" s="43">
        <f t="shared" si="28"/>
        <v>81</v>
      </c>
      <c r="C43" s="43">
        <f t="shared" si="29"/>
        <v>284</v>
      </c>
      <c r="D43" s="43">
        <f t="shared" si="30"/>
        <v>84</v>
      </c>
      <c r="E43" s="43">
        <f t="shared" si="31"/>
        <v>296</v>
      </c>
      <c r="F43" s="43">
        <f t="shared" si="32"/>
        <v>89</v>
      </c>
      <c r="G43" s="43">
        <f t="shared" si="33"/>
        <v>309</v>
      </c>
      <c r="H43" s="43">
        <f t="shared" si="34"/>
        <v>93</v>
      </c>
      <c r="I43" s="43">
        <f t="shared" si="35"/>
        <v>325</v>
      </c>
      <c r="J43" s="43">
        <f t="shared" si="36"/>
        <v>97</v>
      </c>
      <c r="K43" s="43">
        <f t="shared" si="37"/>
        <v>342</v>
      </c>
      <c r="L43" s="43">
        <f t="shared" si="38"/>
        <v>102</v>
      </c>
      <c r="M43" s="43">
        <f t="shared" si="39"/>
        <v>357</v>
      </c>
      <c r="N43" s="43">
        <f t="shared" si="40"/>
        <v>106</v>
      </c>
      <c r="O43" s="43">
        <f t="shared" si="41"/>
        <v>373</v>
      </c>
      <c r="P43" s="43">
        <f t="shared" si="42"/>
        <v>112</v>
      </c>
      <c r="Q43" s="43">
        <f t="shared" si="43"/>
        <v>390</v>
      </c>
      <c r="R43" s="43">
        <f t="shared" si="44"/>
        <v>117</v>
      </c>
      <c r="S43" s="43">
        <f t="shared" si="45"/>
        <v>410</v>
      </c>
      <c r="T43" s="43">
        <f t="shared" si="46"/>
        <v>123</v>
      </c>
      <c r="U43" s="43">
        <f t="shared" si="47"/>
        <v>430</v>
      </c>
      <c r="V43" s="43">
        <f t="shared" si="48"/>
        <v>129</v>
      </c>
      <c r="W43" s="43">
        <f t="shared" si="49"/>
        <v>451</v>
      </c>
      <c r="X43" s="43">
        <f t="shared" si="50"/>
        <v>135</v>
      </c>
      <c r="Y43" s="43">
        <f t="shared" si="51"/>
        <v>471</v>
      </c>
      <c r="Z43" s="43">
        <f t="shared" si="52"/>
        <v>140</v>
      </c>
      <c r="AA43" s="43">
        <f t="shared" si="53"/>
        <v>492</v>
      </c>
      <c r="AB43" s="43"/>
      <c r="AC43" s="45"/>
    </row>
    <row r="44" spans="1:29" s="46" customFormat="1" ht="11.15" customHeight="1">
      <c r="A44" s="42">
        <v>5</v>
      </c>
      <c r="B44" s="43">
        <f t="shared" si="28"/>
        <v>101</v>
      </c>
      <c r="C44" s="43">
        <f t="shared" si="29"/>
        <v>354</v>
      </c>
      <c r="D44" s="43">
        <f t="shared" si="30"/>
        <v>106</v>
      </c>
      <c r="E44" s="43">
        <f t="shared" si="31"/>
        <v>370</v>
      </c>
      <c r="F44" s="43">
        <f t="shared" si="32"/>
        <v>111</v>
      </c>
      <c r="G44" s="43">
        <f t="shared" si="33"/>
        <v>387</v>
      </c>
      <c r="H44" s="43">
        <f t="shared" si="34"/>
        <v>116</v>
      </c>
      <c r="I44" s="43">
        <f t="shared" si="35"/>
        <v>406</v>
      </c>
      <c r="J44" s="43">
        <f t="shared" si="36"/>
        <v>122</v>
      </c>
      <c r="K44" s="43">
        <f t="shared" si="37"/>
        <v>427</v>
      </c>
      <c r="L44" s="43">
        <f t="shared" si="38"/>
        <v>128</v>
      </c>
      <c r="M44" s="43">
        <f t="shared" si="39"/>
        <v>447</v>
      </c>
      <c r="N44" s="43">
        <f t="shared" si="40"/>
        <v>134</v>
      </c>
      <c r="O44" s="43">
        <f t="shared" si="41"/>
        <v>467</v>
      </c>
      <c r="P44" s="43">
        <f t="shared" si="42"/>
        <v>139</v>
      </c>
      <c r="Q44" s="43">
        <f t="shared" si="43"/>
        <v>487</v>
      </c>
      <c r="R44" s="43">
        <f t="shared" si="44"/>
        <v>147</v>
      </c>
      <c r="S44" s="43">
        <f t="shared" si="45"/>
        <v>513</v>
      </c>
      <c r="T44" s="43">
        <f t="shared" si="46"/>
        <v>153</v>
      </c>
      <c r="U44" s="43">
        <f t="shared" si="47"/>
        <v>538</v>
      </c>
      <c r="V44" s="43">
        <f t="shared" si="48"/>
        <v>161</v>
      </c>
      <c r="W44" s="43">
        <f t="shared" si="49"/>
        <v>564</v>
      </c>
      <c r="X44" s="43">
        <f t="shared" si="50"/>
        <v>169</v>
      </c>
      <c r="Y44" s="43">
        <f t="shared" si="51"/>
        <v>589</v>
      </c>
      <c r="Z44" s="43">
        <f t="shared" si="52"/>
        <v>175</v>
      </c>
      <c r="AA44" s="43">
        <f t="shared" si="53"/>
        <v>614</v>
      </c>
      <c r="AB44" s="43"/>
      <c r="AC44" s="45"/>
    </row>
    <row r="45" spans="1:29" s="46" customFormat="1" ht="11.15" customHeight="1">
      <c r="A45" s="42">
        <v>6</v>
      </c>
      <c r="B45" s="43">
        <f t="shared" si="28"/>
        <v>122</v>
      </c>
      <c r="C45" s="43">
        <f t="shared" si="29"/>
        <v>425</v>
      </c>
      <c r="D45" s="43">
        <f t="shared" si="30"/>
        <v>127</v>
      </c>
      <c r="E45" s="43">
        <f t="shared" si="31"/>
        <v>445</v>
      </c>
      <c r="F45" s="43">
        <f t="shared" si="32"/>
        <v>133</v>
      </c>
      <c r="G45" s="43">
        <f t="shared" si="33"/>
        <v>463</v>
      </c>
      <c r="H45" s="43">
        <f t="shared" si="34"/>
        <v>139</v>
      </c>
      <c r="I45" s="43">
        <f t="shared" si="35"/>
        <v>487</v>
      </c>
      <c r="J45" s="43">
        <f t="shared" si="36"/>
        <v>147</v>
      </c>
      <c r="K45" s="43">
        <f t="shared" si="37"/>
        <v>512</v>
      </c>
      <c r="L45" s="43">
        <f t="shared" si="38"/>
        <v>153</v>
      </c>
      <c r="M45" s="43">
        <f t="shared" si="39"/>
        <v>537</v>
      </c>
      <c r="N45" s="43">
        <f t="shared" si="40"/>
        <v>160</v>
      </c>
      <c r="O45" s="43">
        <f t="shared" si="41"/>
        <v>561</v>
      </c>
      <c r="P45" s="43">
        <f t="shared" si="42"/>
        <v>167</v>
      </c>
      <c r="Q45" s="43">
        <f t="shared" si="43"/>
        <v>585</v>
      </c>
      <c r="R45" s="43">
        <f t="shared" si="44"/>
        <v>175</v>
      </c>
      <c r="S45" s="43">
        <f t="shared" si="45"/>
        <v>615</v>
      </c>
      <c r="T45" s="43">
        <f t="shared" si="46"/>
        <v>184</v>
      </c>
      <c r="U45" s="43">
        <f t="shared" si="47"/>
        <v>645</v>
      </c>
      <c r="V45" s="43">
        <f t="shared" si="48"/>
        <v>193</v>
      </c>
      <c r="W45" s="43">
        <f t="shared" si="49"/>
        <v>676</v>
      </c>
      <c r="X45" s="43">
        <f t="shared" si="50"/>
        <v>202</v>
      </c>
      <c r="Y45" s="43">
        <f t="shared" si="51"/>
        <v>706</v>
      </c>
      <c r="Z45" s="43">
        <f t="shared" si="52"/>
        <v>210</v>
      </c>
      <c r="AA45" s="43">
        <f t="shared" si="53"/>
        <v>737</v>
      </c>
      <c r="AB45" s="43"/>
      <c r="AC45" s="45"/>
    </row>
    <row r="46" spans="1:29" s="46" customFormat="1" ht="11.15" customHeight="1">
      <c r="A46" s="42">
        <v>7</v>
      </c>
      <c r="B46" s="43">
        <f t="shared" si="28"/>
        <v>141</v>
      </c>
      <c r="C46" s="43">
        <f t="shared" si="29"/>
        <v>496</v>
      </c>
      <c r="D46" s="43">
        <f t="shared" si="30"/>
        <v>148</v>
      </c>
      <c r="E46" s="43">
        <f t="shared" si="31"/>
        <v>518</v>
      </c>
      <c r="F46" s="43">
        <f t="shared" si="32"/>
        <v>154</v>
      </c>
      <c r="G46" s="43">
        <f t="shared" si="33"/>
        <v>541</v>
      </c>
      <c r="H46" s="43">
        <f t="shared" si="34"/>
        <v>162</v>
      </c>
      <c r="I46" s="43">
        <f t="shared" si="35"/>
        <v>569</v>
      </c>
      <c r="J46" s="43">
        <f t="shared" si="36"/>
        <v>171</v>
      </c>
      <c r="K46" s="43">
        <f t="shared" si="37"/>
        <v>597</v>
      </c>
      <c r="L46" s="43">
        <f t="shared" si="38"/>
        <v>179</v>
      </c>
      <c r="M46" s="43">
        <f t="shared" si="39"/>
        <v>625</v>
      </c>
      <c r="N46" s="43">
        <f t="shared" si="40"/>
        <v>187</v>
      </c>
      <c r="O46" s="43">
        <f t="shared" si="41"/>
        <v>654</v>
      </c>
      <c r="P46" s="43">
        <f t="shared" si="42"/>
        <v>195</v>
      </c>
      <c r="Q46" s="43">
        <f t="shared" si="43"/>
        <v>682</v>
      </c>
      <c r="R46" s="43">
        <f t="shared" si="44"/>
        <v>205</v>
      </c>
      <c r="S46" s="43">
        <f t="shared" si="45"/>
        <v>717</v>
      </c>
      <c r="T46" s="43">
        <f t="shared" si="46"/>
        <v>215</v>
      </c>
      <c r="U46" s="43">
        <f t="shared" si="47"/>
        <v>753</v>
      </c>
      <c r="V46" s="43">
        <f t="shared" si="48"/>
        <v>226</v>
      </c>
      <c r="W46" s="43">
        <f t="shared" si="49"/>
        <v>789</v>
      </c>
      <c r="X46" s="43">
        <f t="shared" si="50"/>
        <v>235</v>
      </c>
      <c r="Y46" s="43">
        <f t="shared" si="51"/>
        <v>825</v>
      </c>
      <c r="Z46" s="43">
        <f t="shared" si="52"/>
        <v>245</v>
      </c>
      <c r="AA46" s="43">
        <f t="shared" si="53"/>
        <v>860</v>
      </c>
      <c r="AB46" s="43"/>
      <c r="AC46" s="45"/>
    </row>
    <row r="47" spans="1:29" s="46" customFormat="1" ht="11.15" customHeight="1">
      <c r="A47" s="42">
        <v>8</v>
      </c>
      <c r="B47" s="43">
        <f t="shared" si="28"/>
        <v>162</v>
      </c>
      <c r="C47" s="43">
        <f t="shared" si="29"/>
        <v>566</v>
      </c>
      <c r="D47" s="43">
        <f t="shared" si="30"/>
        <v>170</v>
      </c>
      <c r="E47" s="43">
        <f t="shared" si="31"/>
        <v>593</v>
      </c>
      <c r="F47" s="43">
        <f t="shared" si="32"/>
        <v>176</v>
      </c>
      <c r="G47" s="43">
        <f t="shared" si="33"/>
        <v>618</v>
      </c>
      <c r="H47" s="43">
        <f t="shared" si="34"/>
        <v>186</v>
      </c>
      <c r="I47" s="43">
        <f t="shared" si="35"/>
        <v>651</v>
      </c>
      <c r="J47" s="43">
        <f t="shared" si="36"/>
        <v>195</v>
      </c>
      <c r="K47" s="43">
        <f t="shared" si="37"/>
        <v>682</v>
      </c>
      <c r="L47" s="43">
        <f t="shared" si="38"/>
        <v>204</v>
      </c>
      <c r="M47" s="43">
        <f t="shared" si="39"/>
        <v>715</v>
      </c>
      <c r="N47" s="43">
        <f t="shared" si="40"/>
        <v>214</v>
      </c>
      <c r="O47" s="43">
        <f t="shared" si="41"/>
        <v>747</v>
      </c>
      <c r="P47" s="43">
        <f t="shared" si="42"/>
        <v>222</v>
      </c>
      <c r="Q47" s="43">
        <f t="shared" si="43"/>
        <v>779</v>
      </c>
      <c r="R47" s="43">
        <f t="shared" si="44"/>
        <v>234</v>
      </c>
      <c r="S47" s="43">
        <f t="shared" si="45"/>
        <v>820</v>
      </c>
      <c r="T47" s="43">
        <f t="shared" si="46"/>
        <v>246</v>
      </c>
      <c r="U47" s="43">
        <f t="shared" si="47"/>
        <v>861</v>
      </c>
      <c r="V47" s="43">
        <f t="shared" si="48"/>
        <v>257</v>
      </c>
      <c r="W47" s="43">
        <f t="shared" si="49"/>
        <v>901</v>
      </c>
      <c r="X47" s="43">
        <f t="shared" si="50"/>
        <v>269</v>
      </c>
      <c r="Y47" s="43">
        <f t="shared" si="51"/>
        <v>942</v>
      </c>
      <c r="Z47" s="43">
        <f t="shared" si="52"/>
        <v>280</v>
      </c>
      <c r="AA47" s="43">
        <f t="shared" si="53"/>
        <v>983</v>
      </c>
      <c r="AB47" s="43"/>
      <c r="AC47" s="45"/>
    </row>
    <row r="48" spans="1:29" s="46" customFormat="1" ht="11.15" customHeight="1">
      <c r="A48" s="42">
        <v>9</v>
      </c>
      <c r="B48" s="43">
        <f t="shared" si="28"/>
        <v>182</v>
      </c>
      <c r="C48" s="43">
        <f t="shared" si="29"/>
        <v>637</v>
      </c>
      <c r="D48" s="43">
        <f t="shared" si="30"/>
        <v>191</v>
      </c>
      <c r="E48" s="43">
        <f t="shared" si="31"/>
        <v>667</v>
      </c>
      <c r="F48" s="43">
        <f t="shared" si="32"/>
        <v>198</v>
      </c>
      <c r="G48" s="43">
        <f t="shared" si="33"/>
        <v>695</v>
      </c>
      <c r="H48" s="43">
        <f t="shared" si="34"/>
        <v>209</v>
      </c>
      <c r="I48" s="43">
        <f t="shared" si="35"/>
        <v>732</v>
      </c>
      <c r="J48" s="43">
        <f t="shared" si="36"/>
        <v>219</v>
      </c>
      <c r="K48" s="43">
        <f t="shared" si="37"/>
        <v>768</v>
      </c>
      <c r="L48" s="43">
        <f t="shared" si="38"/>
        <v>230</v>
      </c>
      <c r="M48" s="43">
        <f t="shared" si="39"/>
        <v>804</v>
      </c>
      <c r="N48" s="43">
        <f t="shared" si="40"/>
        <v>240</v>
      </c>
      <c r="O48" s="43">
        <f t="shared" si="41"/>
        <v>840</v>
      </c>
      <c r="P48" s="43">
        <f t="shared" si="42"/>
        <v>251</v>
      </c>
      <c r="Q48" s="43">
        <f t="shared" si="43"/>
        <v>876</v>
      </c>
      <c r="R48" s="43">
        <f t="shared" si="44"/>
        <v>264</v>
      </c>
      <c r="S48" s="43">
        <f t="shared" si="45"/>
        <v>922</v>
      </c>
      <c r="T48" s="43">
        <f t="shared" si="46"/>
        <v>277</v>
      </c>
      <c r="U48" s="43">
        <f t="shared" si="47"/>
        <v>968</v>
      </c>
      <c r="V48" s="43">
        <f t="shared" si="48"/>
        <v>290</v>
      </c>
      <c r="W48" s="43">
        <f t="shared" si="49"/>
        <v>1014</v>
      </c>
      <c r="X48" s="43">
        <f t="shared" si="50"/>
        <v>303</v>
      </c>
      <c r="Y48" s="43">
        <f t="shared" si="51"/>
        <v>1060</v>
      </c>
      <c r="Z48" s="43">
        <f t="shared" si="52"/>
        <v>316</v>
      </c>
      <c r="AA48" s="43">
        <f t="shared" si="53"/>
        <v>1106</v>
      </c>
      <c r="AB48" s="43"/>
      <c r="AC48" s="45"/>
    </row>
    <row r="49" spans="1:29" s="46" customFormat="1" ht="11.15" customHeight="1">
      <c r="A49" s="42">
        <v>10</v>
      </c>
      <c r="B49" s="43">
        <f t="shared" si="28"/>
        <v>203</v>
      </c>
      <c r="C49" s="43">
        <f t="shared" si="29"/>
        <v>709</v>
      </c>
      <c r="D49" s="43">
        <f t="shared" si="30"/>
        <v>211</v>
      </c>
      <c r="E49" s="43">
        <f t="shared" si="31"/>
        <v>740</v>
      </c>
      <c r="F49" s="43">
        <f t="shared" si="32"/>
        <v>221</v>
      </c>
      <c r="G49" s="43">
        <f t="shared" si="33"/>
        <v>773</v>
      </c>
      <c r="H49" s="43">
        <f t="shared" si="34"/>
        <v>232</v>
      </c>
      <c r="I49" s="43">
        <f t="shared" si="35"/>
        <v>813</v>
      </c>
      <c r="J49" s="43">
        <f t="shared" si="36"/>
        <v>244</v>
      </c>
      <c r="K49" s="43">
        <f t="shared" si="37"/>
        <v>853</v>
      </c>
      <c r="L49" s="43">
        <f t="shared" si="38"/>
        <v>255</v>
      </c>
      <c r="M49" s="43">
        <f t="shared" si="39"/>
        <v>894</v>
      </c>
      <c r="N49" s="43">
        <f t="shared" si="40"/>
        <v>267</v>
      </c>
      <c r="O49" s="43">
        <f t="shared" si="41"/>
        <v>934</v>
      </c>
      <c r="P49" s="43">
        <f t="shared" si="42"/>
        <v>278</v>
      </c>
      <c r="Q49" s="43">
        <f t="shared" si="43"/>
        <v>974</v>
      </c>
      <c r="R49" s="43">
        <f t="shared" si="44"/>
        <v>292</v>
      </c>
      <c r="S49" s="43">
        <f t="shared" si="45"/>
        <v>1025</v>
      </c>
      <c r="T49" s="43">
        <f t="shared" si="46"/>
        <v>308</v>
      </c>
      <c r="U49" s="43">
        <f t="shared" si="47"/>
        <v>1076</v>
      </c>
      <c r="V49" s="43">
        <f t="shared" si="48"/>
        <v>322</v>
      </c>
      <c r="W49" s="43">
        <f t="shared" si="49"/>
        <v>1127</v>
      </c>
      <c r="X49" s="43">
        <f t="shared" si="50"/>
        <v>336</v>
      </c>
      <c r="Y49" s="43">
        <f t="shared" si="51"/>
        <v>1178</v>
      </c>
      <c r="Z49" s="43">
        <f t="shared" si="52"/>
        <v>352</v>
      </c>
      <c r="AA49" s="43">
        <f t="shared" si="53"/>
        <v>1229</v>
      </c>
      <c r="AB49" s="43"/>
      <c r="AC49" s="45"/>
    </row>
    <row r="50" spans="1:29" s="46" customFormat="1" ht="11.15" customHeight="1">
      <c r="A50" s="42">
        <v>11</v>
      </c>
      <c r="B50" s="43">
        <f t="shared" si="28"/>
        <v>222</v>
      </c>
      <c r="C50" s="43">
        <f t="shared" si="29"/>
        <v>779</v>
      </c>
      <c r="D50" s="43">
        <f t="shared" si="30"/>
        <v>233</v>
      </c>
      <c r="E50" s="43">
        <f t="shared" si="31"/>
        <v>815</v>
      </c>
      <c r="F50" s="43">
        <f t="shared" si="32"/>
        <v>243</v>
      </c>
      <c r="G50" s="43">
        <f t="shared" si="33"/>
        <v>850</v>
      </c>
      <c r="H50" s="43">
        <f t="shared" si="34"/>
        <v>255</v>
      </c>
      <c r="I50" s="43">
        <f t="shared" si="35"/>
        <v>895</v>
      </c>
      <c r="J50" s="43">
        <f t="shared" si="36"/>
        <v>268</v>
      </c>
      <c r="K50" s="43">
        <f t="shared" si="37"/>
        <v>939</v>
      </c>
      <c r="L50" s="43">
        <f t="shared" si="38"/>
        <v>280</v>
      </c>
      <c r="M50" s="43">
        <f t="shared" si="39"/>
        <v>982</v>
      </c>
      <c r="N50" s="43">
        <f t="shared" si="40"/>
        <v>294</v>
      </c>
      <c r="O50" s="43">
        <f t="shared" si="41"/>
        <v>1027</v>
      </c>
      <c r="P50" s="43">
        <f t="shared" si="42"/>
        <v>307</v>
      </c>
      <c r="Q50" s="43">
        <f t="shared" si="43"/>
        <v>1071</v>
      </c>
      <c r="R50" s="43">
        <f t="shared" si="44"/>
        <v>322</v>
      </c>
      <c r="S50" s="43">
        <f t="shared" si="45"/>
        <v>1127</v>
      </c>
      <c r="T50" s="43">
        <f t="shared" si="46"/>
        <v>338</v>
      </c>
      <c r="U50" s="43">
        <f t="shared" si="47"/>
        <v>1184</v>
      </c>
      <c r="V50" s="43">
        <f t="shared" si="48"/>
        <v>354</v>
      </c>
      <c r="W50" s="43">
        <f t="shared" si="49"/>
        <v>1240</v>
      </c>
      <c r="X50" s="43">
        <f t="shared" si="50"/>
        <v>370</v>
      </c>
      <c r="Y50" s="43">
        <f t="shared" si="51"/>
        <v>1296</v>
      </c>
      <c r="Z50" s="43">
        <f t="shared" si="52"/>
        <v>387</v>
      </c>
      <c r="AA50" s="43">
        <f t="shared" si="53"/>
        <v>1352</v>
      </c>
      <c r="AB50" s="43"/>
      <c r="AC50" s="45"/>
    </row>
    <row r="51" spans="1:29" s="46" customFormat="1" ht="11.15" customHeight="1">
      <c r="A51" s="42">
        <v>12</v>
      </c>
      <c r="B51" s="43">
        <f t="shared" si="28"/>
        <v>243</v>
      </c>
      <c r="C51" s="43">
        <f t="shared" si="29"/>
        <v>850</v>
      </c>
      <c r="D51" s="43">
        <f t="shared" si="30"/>
        <v>254</v>
      </c>
      <c r="E51" s="43">
        <f t="shared" si="31"/>
        <v>888</v>
      </c>
      <c r="F51" s="43">
        <f t="shared" si="32"/>
        <v>265</v>
      </c>
      <c r="G51" s="43">
        <f t="shared" si="33"/>
        <v>928</v>
      </c>
      <c r="H51" s="43">
        <f t="shared" si="34"/>
        <v>279</v>
      </c>
      <c r="I51" s="43">
        <f t="shared" si="35"/>
        <v>976</v>
      </c>
      <c r="J51" s="43">
        <f t="shared" si="36"/>
        <v>292</v>
      </c>
      <c r="K51" s="43">
        <f t="shared" si="37"/>
        <v>1024</v>
      </c>
      <c r="L51" s="43">
        <f t="shared" si="38"/>
        <v>307</v>
      </c>
      <c r="M51" s="43">
        <f t="shared" si="39"/>
        <v>1072</v>
      </c>
      <c r="N51" s="43">
        <f t="shared" si="40"/>
        <v>320</v>
      </c>
      <c r="O51" s="43">
        <f t="shared" si="41"/>
        <v>1120</v>
      </c>
      <c r="P51" s="43">
        <f t="shared" si="42"/>
        <v>334</v>
      </c>
      <c r="Q51" s="43">
        <f t="shared" si="43"/>
        <v>1169</v>
      </c>
      <c r="R51" s="43">
        <f t="shared" si="44"/>
        <v>352</v>
      </c>
      <c r="S51" s="43">
        <f t="shared" si="45"/>
        <v>1230</v>
      </c>
      <c r="T51" s="43">
        <f t="shared" si="46"/>
        <v>369</v>
      </c>
      <c r="U51" s="43">
        <f t="shared" si="47"/>
        <v>1291</v>
      </c>
      <c r="V51" s="43">
        <f t="shared" si="48"/>
        <v>387</v>
      </c>
      <c r="W51" s="43">
        <f t="shared" si="49"/>
        <v>1353</v>
      </c>
      <c r="X51" s="43">
        <f t="shared" si="50"/>
        <v>404</v>
      </c>
      <c r="Y51" s="43">
        <f t="shared" si="51"/>
        <v>1414</v>
      </c>
      <c r="Z51" s="43">
        <f t="shared" si="52"/>
        <v>422</v>
      </c>
      <c r="AA51" s="43">
        <f t="shared" si="53"/>
        <v>1475</v>
      </c>
      <c r="AB51" s="43"/>
      <c r="AC51" s="45"/>
    </row>
    <row r="52" spans="1:29" s="46" customFormat="1" ht="11.15" customHeight="1">
      <c r="A52" s="42">
        <v>13</v>
      </c>
      <c r="B52" s="43">
        <f t="shared" si="28"/>
        <v>263</v>
      </c>
      <c r="C52" s="43">
        <f t="shared" si="29"/>
        <v>921</v>
      </c>
      <c r="D52" s="43">
        <f t="shared" si="30"/>
        <v>275</v>
      </c>
      <c r="E52" s="43">
        <f t="shared" si="31"/>
        <v>963</v>
      </c>
      <c r="F52" s="43">
        <f t="shared" si="32"/>
        <v>287</v>
      </c>
      <c r="G52" s="43">
        <f t="shared" si="33"/>
        <v>1004</v>
      </c>
      <c r="H52" s="43">
        <f t="shared" si="34"/>
        <v>302</v>
      </c>
      <c r="I52" s="43">
        <f t="shared" si="35"/>
        <v>1057</v>
      </c>
      <c r="J52" s="43">
        <f t="shared" si="36"/>
        <v>317</v>
      </c>
      <c r="K52" s="43">
        <f t="shared" si="37"/>
        <v>1109</v>
      </c>
      <c r="L52" s="43">
        <f t="shared" si="38"/>
        <v>332</v>
      </c>
      <c r="M52" s="43">
        <f t="shared" si="39"/>
        <v>1162</v>
      </c>
      <c r="N52" s="43">
        <f t="shared" si="40"/>
        <v>347</v>
      </c>
      <c r="O52" s="43">
        <f t="shared" si="41"/>
        <v>1214</v>
      </c>
      <c r="P52" s="43">
        <f t="shared" si="42"/>
        <v>361</v>
      </c>
      <c r="Q52" s="43">
        <f t="shared" si="43"/>
        <v>1266</v>
      </c>
      <c r="R52" s="43">
        <f t="shared" si="44"/>
        <v>381</v>
      </c>
      <c r="S52" s="43">
        <f t="shared" si="45"/>
        <v>1333</v>
      </c>
      <c r="T52" s="43">
        <f t="shared" si="46"/>
        <v>400</v>
      </c>
      <c r="U52" s="43">
        <f t="shared" si="47"/>
        <v>1399</v>
      </c>
      <c r="V52" s="43">
        <f t="shared" si="48"/>
        <v>418</v>
      </c>
      <c r="W52" s="43">
        <f t="shared" si="49"/>
        <v>1465</v>
      </c>
      <c r="X52" s="43">
        <f t="shared" si="50"/>
        <v>437</v>
      </c>
      <c r="Y52" s="43">
        <f t="shared" si="51"/>
        <v>1531</v>
      </c>
      <c r="Z52" s="43">
        <f t="shared" si="52"/>
        <v>457</v>
      </c>
      <c r="AA52" s="43">
        <f t="shared" si="53"/>
        <v>1598</v>
      </c>
      <c r="AB52" s="43"/>
      <c r="AC52" s="45"/>
    </row>
    <row r="53" spans="1:29" s="46" customFormat="1" ht="11.15" customHeight="1">
      <c r="A53" s="42">
        <v>14</v>
      </c>
      <c r="B53" s="43">
        <f t="shared" si="28"/>
        <v>284</v>
      </c>
      <c r="C53" s="43">
        <f t="shared" si="29"/>
        <v>992</v>
      </c>
      <c r="D53" s="43">
        <f t="shared" si="30"/>
        <v>296</v>
      </c>
      <c r="E53" s="43">
        <f t="shared" si="31"/>
        <v>1037</v>
      </c>
      <c r="F53" s="43">
        <f t="shared" si="32"/>
        <v>309</v>
      </c>
      <c r="G53" s="43">
        <f t="shared" si="33"/>
        <v>1082</v>
      </c>
      <c r="H53" s="43">
        <f t="shared" si="34"/>
        <v>325</v>
      </c>
      <c r="I53" s="43">
        <f t="shared" si="35"/>
        <v>1138</v>
      </c>
      <c r="J53" s="43">
        <f t="shared" si="36"/>
        <v>342</v>
      </c>
      <c r="K53" s="43">
        <f t="shared" si="37"/>
        <v>1195</v>
      </c>
      <c r="L53" s="43">
        <f t="shared" si="38"/>
        <v>357</v>
      </c>
      <c r="M53" s="43">
        <f t="shared" si="39"/>
        <v>1251</v>
      </c>
      <c r="N53" s="43">
        <f t="shared" si="40"/>
        <v>373</v>
      </c>
      <c r="O53" s="43">
        <f t="shared" si="41"/>
        <v>1308</v>
      </c>
      <c r="P53" s="43">
        <f t="shared" si="42"/>
        <v>390</v>
      </c>
      <c r="Q53" s="43">
        <f t="shared" si="43"/>
        <v>1364</v>
      </c>
      <c r="R53" s="43">
        <f t="shared" si="44"/>
        <v>410</v>
      </c>
      <c r="S53" s="43">
        <f t="shared" si="45"/>
        <v>1435</v>
      </c>
      <c r="T53" s="43">
        <f t="shared" si="46"/>
        <v>430</v>
      </c>
      <c r="U53" s="43">
        <f t="shared" si="47"/>
        <v>1506</v>
      </c>
      <c r="V53" s="43">
        <f t="shared" si="48"/>
        <v>451</v>
      </c>
      <c r="W53" s="43">
        <f t="shared" si="49"/>
        <v>1578</v>
      </c>
      <c r="X53" s="43">
        <f t="shared" si="50"/>
        <v>471</v>
      </c>
      <c r="Y53" s="43">
        <f t="shared" si="51"/>
        <v>1649</v>
      </c>
      <c r="Z53" s="43">
        <f t="shared" si="52"/>
        <v>492</v>
      </c>
      <c r="AA53" s="43">
        <f t="shared" si="53"/>
        <v>1721</v>
      </c>
      <c r="AB53" s="43"/>
      <c r="AC53" s="45"/>
    </row>
    <row r="54" spans="1:29" s="46" customFormat="1" ht="11.15" customHeight="1">
      <c r="A54" s="42">
        <v>15</v>
      </c>
      <c r="B54" s="43">
        <f t="shared" si="28"/>
        <v>303</v>
      </c>
      <c r="C54" s="43">
        <f t="shared" si="29"/>
        <v>1062</v>
      </c>
      <c r="D54" s="43">
        <f t="shared" si="30"/>
        <v>318</v>
      </c>
      <c r="E54" s="43">
        <f t="shared" si="31"/>
        <v>1111</v>
      </c>
      <c r="F54" s="43">
        <f t="shared" si="32"/>
        <v>331</v>
      </c>
      <c r="G54" s="43">
        <f t="shared" si="33"/>
        <v>1159</v>
      </c>
      <c r="H54" s="43">
        <f t="shared" si="34"/>
        <v>348</v>
      </c>
      <c r="I54" s="43">
        <f t="shared" si="35"/>
        <v>1220</v>
      </c>
      <c r="J54" s="43">
        <f t="shared" si="36"/>
        <v>366</v>
      </c>
      <c r="K54" s="43">
        <f t="shared" si="37"/>
        <v>1280</v>
      </c>
      <c r="L54" s="43">
        <f t="shared" si="38"/>
        <v>383</v>
      </c>
      <c r="M54" s="43">
        <f t="shared" si="39"/>
        <v>1341</v>
      </c>
      <c r="N54" s="43">
        <f t="shared" si="40"/>
        <v>400</v>
      </c>
      <c r="O54" s="43">
        <f t="shared" si="41"/>
        <v>1401</v>
      </c>
      <c r="P54" s="43">
        <f t="shared" si="42"/>
        <v>417</v>
      </c>
      <c r="Q54" s="43">
        <f t="shared" si="43"/>
        <v>1461</v>
      </c>
      <c r="R54" s="43">
        <f t="shared" si="44"/>
        <v>439</v>
      </c>
      <c r="S54" s="43">
        <f t="shared" si="45"/>
        <v>1538</v>
      </c>
      <c r="T54" s="43">
        <f t="shared" si="46"/>
        <v>461</v>
      </c>
      <c r="U54" s="43">
        <f t="shared" si="47"/>
        <v>1614</v>
      </c>
      <c r="V54" s="43">
        <f t="shared" si="48"/>
        <v>483</v>
      </c>
      <c r="W54" s="43">
        <f t="shared" si="49"/>
        <v>1691</v>
      </c>
      <c r="X54" s="43">
        <f t="shared" si="50"/>
        <v>505</v>
      </c>
      <c r="Y54" s="43">
        <f t="shared" si="51"/>
        <v>1767</v>
      </c>
      <c r="Z54" s="43">
        <f t="shared" si="52"/>
        <v>527</v>
      </c>
      <c r="AA54" s="43">
        <f t="shared" si="53"/>
        <v>1843</v>
      </c>
      <c r="AB54" s="43"/>
      <c r="AC54" s="45"/>
    </row>
    <row r="55" spans="1:29" s="46" customFormat="1" ht="11.15" customHeight="1">
      <c r="A55" s="42">
        <v>16</v>
      </c>
      <c r="B55" s="43">
        <f t="shared" si="28"/>
        <v>324</v>
      </c>
      <c r="C55" s="43">
        <f t="shared" si="29"/>
        <v>1134</v>
      </c>
      <c r="D55" s="43">
        <f t="shared" si="30"/>
        <v>338</v>
      </c>
      <c r="E55" s="43">
        <f t="shared" si="31"/>
        <v>1185</v>
      </c>
      <c r="F55" s="43">
        <f t="shared" si="32"/>
        <v>354</v>
      </c>
      <c r="G55" s="43">
        <f t="shared" si="33"/>
        <v>1237</v>
      </c>
      <c r="H55" s="43">
        <f t="shared" si="34"/>
        <v>371</v>
      </c>
      <c r="I55" s="43">
        <f t="shared" si="35"/>
        <v>1301</v>
      </c>
      <c r="J55" s="43">
        <f t="shared" si="36"/>
        <v>390</v>
      </c>
      <c r="K55" s="43">
        <f t="shared" si="37"/>
        <v>1366</v>
      </c>
      <c r="L55" s="43">
        <f t="shared" si="38"/>
        <v>409</v>
      </c>
      <c r="M55" s="43">
        <f t="shared" si="39"/>
        <v>1429</v>
      </c>
      <c r="N55" s="43">
        <f t="shared" si="40"/>
        <v>427</v>
      </c>
      <c r="O55" s="43">
        <f t="shared" si="41"/>
        <v>1494</v>
      </c>
      <c r="P55" s="43">
        <f t="shared" si="42"/>
        <v>446</v>
      </c>
      <c r="Q55" s="43">
        <f t="shared" si="43"/>
        <v>1559</v>
      </c>
      <c r="R55" s="43">
        <f t="shared" si="44"/>
        <v>469</v>
      </c>
      <c r="S55" s="43">
        <f t="shared" si="45"/>
        <v>1640</v>
      </c>
      <c r="T55" s="43">
        <f t="shared" si="46"/>
        <v>492</v>
      </c>
      <c r="U55" s="43">
        <f t="shared" si="47"/>
        <v>1722</v>
      </c>
      <c r="V55" s="43">
        <f t="shared" si="48"/>
        <v>515</v>
      </c>
      <c r="W55" s="43">
        <f t="shared" si="49"/>
        <v>1803</v>
      </c>
      <c r="X55" s="43">
        <f t="shared" si="50"/>
        <v>539</v>
      </c>
      <c r="Y55" s="43">
        <f t="shared" si="51"/>
        <v>1885</v>
      </c>
      <c r="Z55" s="43">
        <f t="shared" si="52"/>
        <v>562</v>
      </c>
      <c r="AA55" s="43">
        <f t="shared" si="53"/>
        <v>1966</v>
      </c>
      <c r="AB55" s="43"/>
      <c r="AC55" s="45"/>
    </row>
    <row r="56" spans="1:29" s="46" customFormat="1" ht="11.15" customHeight="1">
      <c r="A56" s="42">
        <v>17</v>
      </c>
      <c r="B56" s="43">
        <f t="shared" si="28"/>
        <v>344</v>
      </c>
      <c r="C56" s="43">
        <f t="shared" si="29"/>
        <v>1205</v>
      </c>
      <c r="D56" s="43">
        <f t="shared" si="30"/>
        <v>359</v>
      </c>
      <c r="E56" s="43">
        <f t="shared" si="31"/>
        <v>1259</v>
      </c>
      <c r="F56" s="43">
        <f t="shared" si="32"/>
        <v>376</v>
      </c>
      <c r="G56" s="43">
        <f t="shared" si="33"/>
        <v>1314</v>
      </c>
      <c r="H56" s="43">
        <f t="shared" si="34"/>
        <v>395</v>
      </c>
      <c r="I56" s="43">
        <f t="shared" si="35"/>
        <v>1382</v>
      </c>
      <c r="J56" s="43">
        <f t="shared" si="36"/>
        <v>414</v>
      </c>
      <c r="K56" s="43">
        <f t="shared" si="37"/>
        <v>1450</v>
      </c>
      <c r="L56" s="43">
        <f t="shared" si="38"/>
        <v>434</v>
      </c>
      <c r="M56" s="43">
        <f t="shared" si="39"/>
        <v>1519</v>
      </c>
      <c r="N56" s="43">
        <f t="shared" si="40"/>
        <v>453</v>
      </c>
      <c r="O56" s="43">
        <f t="shared" si="41"/>
        <v>1587</v>
      </c>
      <c r="P56" s="43">
        <f t="shared" si="42"/>
        <v>473</v>
      </c>
      <c r="Q56" s="43">
        <f t="shared" si="43"/>
        <v>1656</v>
      </c>
      <c r="R56" s="43">
        <f t="shared" si="44"/>
        <v>498</v>
      </c>
      <c r="S56" s="43">
        <f t="shared" si="45"/>
        <v>1743</v>
      </c>
      <c r="T56" s="43">
        <f t="shared" si="46"/>
        <v>522</v>
      </c>
      <c r="U56" s="43">
        <f t="shared" si="47"/>
        <v>1829</v>
      </c>
      <c r="V56" s="43">
        <f t="shared" si="48"/>
        <v>548</v>
      </c>
      <c r="W56" s="43">
        <f t="shared" si="49"/>
        <v>1916</v>
      </c>
      <c r="X56" s="43">
        <f t="shared" si="50"/>
        <v>572</v>
      </c>
      <c r="Y56" s="43">
        <f t="shared" si="51"/>
        <v>2002</v>
      </c>
      <c r="Z56" s="43">
        <f t="shared" si="52"/>
        <v>597</v>
      </c>
      <c r="AA56" s="43">
        <f t="shared" si="53"/>
        <v>2090</v>
      </c>
      <c r="AB56" s="43"/>
      <c r="AC56" s="45"/>
    </row>
    <row r="57" spans="1:29" s="46" customFormat="1" ht="11.15" customHeight="1">
      <c r="A57" s="42">
        <v>18</v>
      </c>
      <c r="B57" s="43">
        <f t="shared" si="28"/>
        <v>365</v>
      </c>
      <c r="C57" s="43">
        <f t="shared" si="29"/>
        <v>1275</v>
      </c>
      <c r="D57" s="43">
        <f t="shared" si="30"/>
        <v>381</v>
      </c>
      <c r="E57" s="43">
        <f t="shared" si="31"/>
        <v>1333</v>
      </c>
      <c r="F57" s="43">
        <f t="shared" si="32"/>
        <v>398</v>
      </c>
      <c r="G57" s="43">
        <f t="shared" si="33"/>
        <v>1391</v>
      </c>
      <c r="H57" s="43">
        <f t="shared" si="34"/>
        <v>418</v>
      </c>
      <c r="I57" s="43">
        <f t="shared" si="35"/>
        <v>1463</v>
      </c>
      <c r="J57" s="43">
        <f t="shared" si="36"/>
        <v>439</v>
      </c>
      <c r="K57" s="43">
        <f t="shared" si="37"/>
        <v>1536</v>
      </c>
      <c r="L57" s="43">
        <f t="shared" si="38"/>
        <v>460</v>
      </c>
      <c r="M57" s="43">
        <f t="shared" si="39"/>
        <v>1609</v>
      </c>
      <c r="N57" s="43">
        <f t="shared" si="40"/>
        <v>480</v>
      </c>
      <c r="O57" s="43">
        <f t="shared" si="41"/>
        <v>1681</v>
      </c>
      <c r="P57" s="43">
        <f t="shared" si="42"/>
        <v>501</v>
      </c>
      <c r="Q57" s="43">
        <f t="shared" si="43"/>
        <v>1753</v>
      </c>
      <c r="R57" s="43">
        <f t="shared" si="44"/>
        <v>527</v>
      </c>
      <c r="S57" s="43">
        <f t="shared" si="45"/>
        <v>1845</v>
      </c>
      <c r="T57" s="43">
        <f t="shared" si="46"/>
        <v>553</v>
      </c>
      <c r="U57" s="43">
        <f t="shared" si="47"/>
        <v>1936</v>
      </c>
      <c r="V57" s="43">
        <f t="shared" si="48"/>
        <v>579</v>
      </c>
      <c r="W57" s="43">
        <f t="shared" si="49"/>
        <v>2028</v>
      </c>
      <c r="X57" s="43">
        <f t="shared" si="50"/>
        <v>606</v>
      </c>
      <c r="Y57" s="43">
        <f t="shared" si="51"/>
        <v>2120</v>
      </c>
      <c r="Z57" s="43">
        <f t="shared" si="52"/>
        <v>632</v>
      </c>
      <c r="AA57" s="43">
        <f t="shared" si="53"/>
        <v>2212</v>
      </c>
      <c r="AB57" s="43"/>
      <c r="AC57" s="45"/>
    </row>
    <row r="58" spans="1:29" s="46" customFormat="1" ht="11.15" customHeight="1">
      <c r="A58" s="42">
        <v>19</v>
      </c>
      <c r="B58" s="43">
        <f t="shared" si="28"/>
        <v>384</v>
      </c>
      <c r="C58" s="43">
        <f t="shared" si="29"/>
        <v>1346</v>
      </c>
      <c r="D58" s="43">
        <f t="shared" si="30"/>
        <v>402</v>
      </c>
      <c r="E58" s="43">
        <f t="shared" si="31"/>
        <v>1407</v>
      </c>
      <c r="F58" s="43">
        <f t="shared" si="32"/>
        <v>419</v>
      </c>
      <c r="G58" s="43">
        <f t="shared" si="33"/>
        <v>1469</v>
      </c>
      <c r="H58" s="43">
        <f t="shared" si="34"/>
        <v>441</v>
      </c>
      <c r="I58" s="43">
        <f t="shared" si="35"/>
        <v>1544</v>
      </c>
      <c r="J58" s="43">
        <f t="shared" si="36"/>
        <v>463</v>
      </c>
      <c r="K58" s="43">
        <f t="shared" si="37"/>
        <v>1621</v>
      </c>
      <c r="L58" s="43">
        <f t="shared" si="38"/>
        <v>485</v>
      </c>
      <c r="M58" s="43">
        <f t="shared" si="39"/>
        <v>1698</v>
      </c>
      <c r="N58" s="43">
        <f t="shared" si="40"/>
        <v>507</v>
      </c>
      <c r="O58" s="43">
        <f t="shared" si="41"/>
        <v>1774</v>
      </c>
      <c r="P58" s="43">
        <f t="shared" si="42"/>
        <v>529</v>
      </c>
      <c r="Q58" s="43">
        <f t="shared" si="43"/>
        <v>1851</v>
      </c>
      <c r="R58" s="43">
        <f t="shared" si="44"/>
        <v>556</v>
      </c>
      <c r="S58" s="43">
        <f t="shared" si="45"/>
        <v>1947</v>
      </c>
      <c r="T58" s="43">
        <f t="shared" si="46"/>
        <v>584</v>
      </c>
      <c r="U58" s="43">
        <f t="shared" si="47"/>
        <v>2045</v>
      </c>
      <c r="V58" s="43">
        <f t="shared" si="48"/>
        <v>612</v>
      </c>
      <c r="W58" s="43">
        <f t="shared" si="49"/>
        <v>2141</v>
      </c>
      <c r="X58" s="43">
        <f t="shared" si="50"/>
        <v>640</v>
      </c>
      <c r="Y58" s="43">
        <f t="shared" si="51"/>
        <v>2239</v>
      </c>
      <c r="Z58" s="43">
        <f t="shared" si="52"/>
        <v>667</v>
      </c>
      <c r="AA58" s="43">
        <f t="shared" si="53"/>
        <v>2335</v>
      </c>
      <c r="AB58" s="43"/>
      <c r="AC58" s="45"/>
    </row>
    <row r="59" spans="1:29" s="46" customFormat="1" ht="11.15" customHeight="1">
      <c r="A59" s="42">
        <v>20</v>
      </c>
      <c r="B59" s="43">
        <f t="shared" si="28"/>
        <v>405</v>
      </c>
      <c r="C59" s="43">
        <f t="shared" si="29"/>
        <v>1417</v>
      </c>
      <c r="D59" s="43">
        <f t="shared" si="30"/>
        <v>423</v>
      </c>
      <c r="E59" s="43">
        <f t="shared" si="31"/>
        <v>1481</v>
      </c>
      <c r="F59" s="43">
        <f t="shared" si="32"/>
        <v>441</v>
      </c>
      <c r="G59" s="43">
        <f t="shared" si="33"/>
        <v>1545</v>
      </c>
      <c r="H59" s="43">
        <f t="shared" si="34"/>
        <v>464</v>
      </c>
      <c r="I59" s="43">
        <f t="shared" si="35"/>
        <v>1626</v>
      </c>
      <c r="J59" s="43">
        <f t="shared" si="36"/>
        <v>487</v>
      </c>
      <c r="K59" s="43">
        <f t="shared" si="37"/>
        <v>1706</v>
      </c>
      <c r="L59" s="43">
        <f t="shared" si="38"/>
        <v>510</v>
      </c>
      <c r="M59" s="43">
        <f t="shared" si="39"/>
        <v>1787</v>
      </c>
      <c r="N59" s="43">
        <f t="shared" si="40"/>
        <v>533</v>
      </c>
      <c r="O59" s="43">
        <f t="shared" si="41"/>
        <v>1867</v>
      </c>
      <c r="P59" s="43">
        <f t="shared" si="42"/>
        <v>556</v>
      </c>
      <c r="Q59" s="43">
        <f t="shared" si="43"/>
        <v>1948</v>
      </c>
      <c r="R59" s="43">
        <f t="shared" si="44"/>
        <v>586</v>
      </c>
      <c r="S59" s="43">
        <f t="shared" si="45"/>
        <v>2050</v>
      </c>
      <c r="T59" s="43">
        <f t="shared" si="46"/>
        <v>614</v>
      </c>
      <c r="U59" s="43">
        <f t="shared" si="47"/>
        <v>2152</v>
      </c>
      <c r="V59" s="43">
        <f t="shared" si="48"/>
        <v>644</v>
      </c>
      <c r="W59" s="43">
        <f t="shared" si="49"/>
        <v>2254</v>
      </c>
      <c r="X59" s="43">
        <f t="shared" si="50"/>
        <v>674</v>
      </c>
      <c r="Y59" s="43">
        <f t="shared" si="51"/>
        <v>2356</v>
      </c>
      <c r="Z59" s="43">
        <f t="shared" si="52"/>
        <v>702</v>
      </c>
      <c r="AA59" s="43">
        <f t="shared" si="53"/>
        <v>2458</v>
      </c>
      <c r="AB59" s="43"/>
      <c r="AC59" s="45"/>
    </row>
    <row r="60" spans="1:29" s="46" customFormat="1" ht="11.15" customHeight="1">
      <c r="A60" s="42">
        <v>21</v>
      </c>
      <c r="B60" s="43">
        <f t="shared" si="28"/>
        <v>425</v>
      </c>
      <c r="C60" s="43">
        <f t="shared" si="29"/>
        <v>1487</v>
      </c>
      <c r="D60" s="43">
        <f t="shared" si="30"/>
        <v>445</v>
      </c>
      <c r="E60" s="43">
        <f t="shared" si="31"/>
        <v>1555</v>
      </c>
      <c r="F60" s="43">
        <f t="shared" si="32"/>
        <v>463</v>
      </c>
      <c r="G60" s="43">
        <f t="shared" si="33"/>
        <v>1623</v>
      </c>
      <c r="H60" s="43">
        <f t="shared" si="34"/>
        <v>487</v>
      </c>
      <c r="I60" s="43">
        <f t="shared" si="35"/>
        <v>1707</v>
      </c>
      <c r="J60" s="43">
        <f t="shared" si="36"/>
        <v>512</v>
      </c>
      <c r="K60" s="43">
        <f t="shared" si="37"/>
        <v>1792</v>
      </c>
      <c r="L60" s="43">
        <f t="shared" si="38"/>
        <v>537</v>
      </c>
      <c r="M60" s="43">
        <f t="shared" si="39"/>
        <v>1876</v>
      </c>
      <c r="N60" s="43">
        <f t="shared" si="40"/>
        <v>561</v>
      </c>
      <c r="O60" s="43">
        <f t="shared" si="41"/>
        <v>1961</v>
      </c>
      <c r="P60" s="43">
        <f t="shared" si="42"/>
        <v>585</v>
      </c>
      <c r="Q60" s="43">
        <f t="shared" si="43"/>
        <v>2046</v>
      </c>
      <c r="R60" s="43">
        <f t="shared" si="44"/>
        <v>615</v>
      </c>
      <c r="S60" s="43">
        <f t="shared" si="45"/>
        <v>2152</v>
      </c>
      <c r="T60" s="43">
        <f t="shared" si="46"/>
        <v>645</v>
      </c>
      <c r="U60" s="43">
        <f t="shared" si="47"/>
        <v>2259</v>
      </c>
      <c r="V60" s="43">
        <f t="shared" si="48"/>
        <v>676</v>
      </c>
      <c r="W60" s="43">
        <f t="shared" si="49"/>
        <v>2367</v>
      </c>
      <c r="X60" s="43">
        <f t="shared" si="50"/>
        <v>706</v>
      </c>
      <c r="Y60" s="43">
        <f t="shared" si="51"/>
        <v>2474</v>
      </c>
      <c r="Z60" s="43">
        <f t="shared" si="52"/>
        <v>737</v>
      </c>
      <c r="AA60" s="43">
        <f t="shared" si="53"/>
        <v>2580</v>
      </c>
      <c r="AB60" s="43"/>
      <c r="AC60" s="45"/>
    </row>
    <row r="61" spans="1:29" s="46" customFormat="1" ht="11.15" customHeight="1">
      <c r="A61" s="42">
        <v>22</v>
      </c>
      <c r="B61" s="43">
        <f t="shared" si="28"/>
        <v>446</v>
      </c>
      <c r="C61" s="43">
        <f t="shared" si="29"/>
        <v>1559</v>
      </c>
      <c r="D61" s="43">
        <f t="shared" si="30"/>
        <v>465</v>
      </c>
      <c r="E61" s="43">
        <f t="shared" si="31"/>
        <v>1630</v>
      </c>
      <c r="F61" s="43">
        <f t="shared" si="32"/>
        <v>486</v>
      </c>
      <c r="G61" s="43">
        <f t="shared" si="33"/>
        <v>1700</v>
      </c>
      <c r="H61" s="43">
        <f t="shared" si="34"/>
        <v>511</v>
      </c>
      <c r="I61" s="43">
        <f t="shared" si="35"/>
        <v>1789</v>
      </c>
      <c r="J61" s="43">
        <f t="shared" si="36"/>
        <v>537</v>
      </c>
      <c r="K61" s="43">
        <f t="shared" si="37"/>
        <v>1877</v>
      </c>
      <c r="L61" s="43">
        <f t="shared" si="38"/>
        <v>562</v>
      </c>
      <c r="M61" s="43">
        <f t="shared" si="39"/>
        <v>1966</v>
      </c>
      <c r="N61" s="43">
        <f t="shared" si="40"/>
        <v>587</v>
      </c>
      <c r="O61" s="43">
        <f t="shared" si="41"/>
        <v>2055</v>
      </c>
      <c r="P61" s="43">
        <f t="shared" si="42"/>
        <v>612</v>
      </c>
      <c r="Q61" s="43">
        <f t="shared" si="43"/>
        <v>2143</v>
      </c>
      <c r="R61" s="43">
        <f t="shared" si="44"/>
        <v>644</v>
      </c>
      <c r="S61" s="43">
        <f t="shared" si="45"/>
        <v>2255</v>
      </c>
      <c r="T61" s="43">
        <f t="shared" si="46"/>
        <v>677</v>
      </c>
      <c r="U61" s="43">
        <f t="shared" si="47"/>
        <v>2367</v>
      </c>
      <c r="V61" s="43">
        <f t="shared" si="48"/>
        <v>709</v>
      </c>
      <c r="W61" s="43">
        <f t="shared" si="49"/>
        <v>2480</v>
      </c>
      <c r="X61" s="43">
        <f t="shared" si="50"/>
        <v>740</v>
      </c>
      <c r="Y61" s="43">
        <f t="shared" si="51"/>
        <v>2591</v>
      </c>
      <c r="Z61" s="43">
        <f t="shared" si="52"/>
        <v>772</v>
      </c>
      <c r="AA61" s="43">
        <f t="shared" si="53"/>
        <v>2704</v>
      </c>
      <c r="AB61" s="43"/>
      <c r="AC61" s="45"/>
    </row>
    <row r="62" spans="1:29" s="46" customFormat="1" ht="11.15" customHeight="1">
      <c r="A62" s="42">
        <v>23</v>
      </c>
      <c r="B62" s="43">
        <f t="shared" si="28"/>
        <v>465</v>
      </c>
      <c r="C62" s="43">
        <f t="shared" si="29"/>
        <v>1630</v>
      </c>
      <c r="D62" s="43">
        <f t="shared" si="30"/>
        <v>486</v>
      </c>
      <c r="E62" s="43">
        <f t="shared" si="31"/>
        <v>1703</v>
      </c>
      <c r="F62" s="43">
        <f t="shared" si="32"/>
        <v>508</v>
      </c>
      <c r="G62" s="43">
        <f t="shared" si="33"/>
        <v>1778</v>
      </c>
      <c r="H62" s="43">
        <f t="shared" si="34"/>
        <v>534</v>
      </c>
      <c r="I62" s="43">
        <f t="shared" si="35"/>
        <v>1870</v>
      </c>
      <c r="J62" s="43">
        <f t="shared" si="36"/>
        <v>561</v>
      </c>
      <c r="K62" s="43">
        <f t="shared" si="37"/>
        <v>1963</v>
      </c>
      <c r="L62" s="43">
        <f t="shared" si="38"/>
        <v>587</v>
      </c>
      <c r="M62" s="43">
        <f t="shared" si="39"/>
        <v>2055</v>
      </c>
      <c r="N62" s="43">
        <f t="shared" si="40"/>
        <v>613</v>
      </c>
      <c r="O62" s="43">
        <f t="shared" si="41"/>
        <v>2148</v>
      </c>
      <c r="P62" s="43">
        <f t="shared" si="42"/>
        <v>640</v>
      </c>
      <c r="Q62" s="43">
        <f t="shared" si="43"/>
        <v>2241</v>
      </c>
      <c r="R62" s="43">
        <f t="shared" si="44"/>
        <v>674</v>
      </c>
      <c r="S62" s="43">
        <f t="shared" si="45"/>
        <v>2358</v>
      </c>
      <c r="T62" s="43">
        <f t="shared" si="46"/>
        <v>707</v>
      </c>
      <c r="U62" s="43">
        <f t="shared" si="47"/>
        <v>2475</v>
      </c>
      <c r="V62" s="43">
        <f t="shared" si="48"/>
        <v>740</v>
      </c>
      <c r="W62" s="43">
        <f t="shared" si="49"/>
        <v>2592</v>
      </c>
      <c r="X62" s="43">
        <f t="shared" si="50"/>
        <v>774</v>
      </c>
      <c r="Y62" s="43">
        <f t="shared" si="51"/>
        <v>2710</v>
      </c>
      <c r="Z62" s="43">
        <f t="shared" si="52"/>
        <v>807</v>
      </c>
      <c r="AA62" s="43">
        <f t="shared" si="53"/>
        <v>2827</v>
      </c>
      <c r="AB62" s="43"/>
      <c r="AC62" s="45"/>
    </row>
    <row r="63" spans="1:29" s="46" customFormat="1" ht="11.15" customHeight="1">
      <c r="A63" s="42">
        <v>24</v>
      </c>
      <c r="B63" s="43">
        <f t="shared" si="28"/>
        <v>486</v>
      </c>
      <c r="C63" s="43">
        <f t="shared" si="29"/>
        <v>1700</v>
      </c>
      <c r="D63" s="43">
        <f t="shared" si="30"/>
        <v>508</v>
      </c>
      <c r="E63" s="43">
        <f t="shared" si="31"/>
        <v>1778</v>
      </c>
      <c r="F63" s="43">
        <f t="shared" si="32"/>
        <v>530</v>
      </c>
      <c r="G63" s="43">
        <f t="shared" si="33"/>
        <v>1854</v>
      </c>
      <c r="H63" s="43">
        <f t="shared" si="34"/>
        <v>557</v>
      </c>
      <c r="I63" s="43">
        <f t="shared" si="35"/>
        <v>1952</v>
      </c>
      <c r="J63" s="43">
        <f t="shared" si="36"/>
        <v>585</v>
      </c>
      <c r="K63" s="43">
        <f t="shared" si="37"/>
        <v>2048</v>
      </c>
      <c r="L63" s="43">
        <f t="shared" si="38"/>
        <v>612</v>
      </c>
      <c r="M63" s="43">
        <f t="shared" si="39"/>
        <v>2144</v>
      </c>
      <c r="N63" s="43">
        <f t="shared" si="40"/>
        <v>641</v>
      </c>
      <c r="O63" s="43">
        <f t="shared" si="41"/>
        <v>2241</v>
      </c>
      <c r="P63" s="43">
        <f t="shared" si="42"/>
        <v>668</v>
      </c>
      <c r="Q63" s="43">
        <f t="shared" si="43"/>
        <v>2337</v>
      </c>
      <c r="R63" s="43">
        <f t="shared" si="44"/>
        <v>703</v>
      </c>
      <c r="S63" s="43">
        <f t="shared" si="45"/>
        <v>2460</v>
      </c>
      <c r="T63" s="43">
        <f t="shared" si="46"/>
        <v>738</v>
      </c>
      <c r="U63" s="43">
        <f t="shared" si="47"/>
        <v>2583</v>
      </c>
      <c r="V63" s="43">
        <f t="shared" si="48"/>
        <v>773</v>
      </c>
      <c r="W63" s="43">
        <f t="shared" si="49"/>
        <v>2705</v>
      </c>
      <c r="X63" s="43">
        <f t="shared" si="50"/>
        <v>808</v>
      </c>
      <c r="Y63" s="43">
        <f t="shared" si="51"/>
        <v>2827</v>
      </c>
      <c r="Z63" s="43">
        <f t="shared" si="52"/>
        <v>842</v>
      </c>
      <c r="AA63" s="43">
        <f t="shared" si="53"/>
        <v>2949</v>
      </c>
      <c r="AB63" s="43"/>
      <c r="AC63" s="45"/>
    </row>
    <row r="64" spans="1:29" s="46" customFormat="1" ht="11.15" customHeight="1">
      <c r="A64" s="42">
        <v>25</v>
      </c>
      <c r="B64" s="43">
        <f t="shared" si="28"/>
        <v>506</v>
      </c>
      <c r="C64" s="43">
        <f t="shared" si="29"/>
        <v>1771</v>
      </c>
      <c r="D64" s="43">
        <f t="shared" si="30"/>
        <v>529</v>
      </c>
      <c r="E64" s="43">
        <f t="shared" si="31"/>
        <v>1852</v>
      </c>
      <c r="F64" s="43">
        <f t="shared" si="32"/>
        <v>552</v>
      </c>
      <c r="G64" s="43">
        <f t="shared" si="33"/>
        <v>1932</v>
      </c>
      <c r="H64" s="43">
        <f t="shared" si="34"/>
        <v>581</v>
      </c>
      <c r="I64" s="43">
        <f t="shared" si="35"/>
        <v>2033</v>
      </c>
      <c r="J64" s="43">
        <f t="shared" si="36"/>
        <v>610</v>
      </c>
      <c r="K64" s="43">
        <f t="shared" si="37"/>
        <v>2134</v>
      </c>
      <c r="L64" s="43">
        <f t="shared" si="38"/>
        <v>639</v>
      </c>
      <c r="M64" s="43">
        <f t="shared" si="39"/>
        <v>2234</v>
      </c>
      <c r="N64" s="43">
        <f t="shared" si="40"/>
        <v>667</v>
      </c>
      <c r="O64" s="43">
        <f t="shared" si="41"/>
        <v>2335</v>
      </c>
      <c r="P64" s="43">
        <f t="shared" si="42"/>
        <v>696</v>
      </c>
      <c r="Q64" s="43">
        <f t="shared" si="43"/>
        <v>2435</v>
      </c>
      <c r="R64" s="43">
        <f t="shared" si="44"/>
        <v>733</v>
      </c>
      <c r="S64" s="43">
        <f t="shared" si="45"/>
        <v>2563</v>
      </c>
      <c r="T64" s="43">
        <f t="shared" si="46"/>
        <v>769</v>
      </c>
      <c r="U64" s="43">
        <f t="shared" si="47"/>
        <v>2690</v>
      </c>
      <c r="V64" s="43">
        <f t="shared" si="48"/>
        <v>805</v>
      </c>
      <c r="W64" s="43">
        <f t="shared" si="49"/>
        <v>2818</v>
      </c>
      <c r="X64" s="43">
        <f t="shared" si="50"/>
        <v>841</v>
      </c>
      <c r="Y64" s="43">
        <f t="shared" si="51"/>
        <v>2945</v>
      </c>
      <c r="Z64" s="43">
        <f t="shared" si="52"/>
        <v>878</v>
      </c>
      <c r="AA64" s="43">
        <f t="shared" si="53"/>
        <v>3072</v>
      </c>
      <c r="AB64" s="43"/>
      <c r="AC64" s="45"/>
    </row>
    <row r="65" spans="1:29" s="46" customFormat="1" ht="11.15" customHeight="1">
      <c r="A65" s="42">
        <v>26</v>
      </c>
      <c r="B65" s="43">
        <f t="shared" si="28"/>
        <v>526</v>
      </c>
      <c r="C65" s="43">
        <f t="shared" si="29"/>
        <v>1842</v>
      </c>
      <c r="D65" s="43">
        <f t="shared" si="30"/>
        <v>550</v>
      </c>
      <c r="E65" s="43">
        <f t="shared" si="31"/>
        <v>1925</v>
      </c>
      <c r="F65" s="43">
        <f t="shared" si="32"/>
        <v>574</v>
      </c>
      <c r="G65" s="43">
        <f t="shared" si="33"/>
        <v>2010</v>
      </c>
      <c r="H65" s="43">
        <f t="shared" si="34"/>
        <v>604</v>
      </c>
      <c r="I65" s="43">
        <f t="shared" si="35"/>
        <v>2114</v>
      </c>
      <c r="J65" s="43">
        <f t="shared" si="36"/>
        <v>634</v>
      </c>
      <c r="K65" s="43">
        <f t="shared" si="37"/>
        <v>2219</v>
      </c>
      <c r="L65" s="43">
        <f t="shared" si="38"/>
        <v>664</v>
      </c>
      <c r="M65" s="43">
        <f t="shared" si="39"/>
        <v>2323</v>
      </c>
      <c r="N65" s="43">
        <f t="shared" si="40"/>
        <v>693</v>
      </c>
      <c r="O65" s="43">
        <f t="shared" si="41"/>
        <v>2428</v>
      </c>
      <c r="P65" s="43">
        <f t="shared" si="42"/>
        <v>724</v>
      </c>
      <c r="Q65" s="43">
        <f t="shared" si="43"/>
        <v>2532</v>
      </c>
      <c r="R65" s="43">
        <f t="shared" si="44"/>
        <v>761</v>
      </c>
      <c r="S65" s="43">
        <f t="shared" si="45"/>
        <v>2665</v>
      </c>
      <c r="T65" s="43">
        <f t="shared" si="46"/>
        <v>800</v>
      </c>
      <c r="U65" s="43">
        <f t="shared" si="47"/>
        <v>2797</v>
      </c>
      <c r="V65" s="43">
        <f t="shared" si="48"/>
        <v>837</v>
      </c>
      <c r="W65" s="43">
        <f t="shared" si="49"/>
        <v>2930</v>
      </c>
      <c r="X65" s="43">
        <f t="shared" si="50"/>
        <v>875</v>
      </c>
      <c r="Y65" s="43">
        <f t="shared" si="51"/>
        <v>3062</v>
      </c>
      <c r="Z65" s="43">
        <f t="shared" si="52"/>
        <v>913</v>
      </c>
      <c r="AA65" s="43">
        <f t="shared" si="53"/>
        <v>3195</v>
      </c>
      <c r="AB65" s="43"/>
      <c r="AC65" s="45"/>
    </row>
    <row r="66" spans="1:29" s="46" customFormat="1" ht="11.15" customHeight="1">
      <c r="A66" s="42">
        <v>27</v>
      </c>
      <c r="B66" s="43">
        <f t="shared" si="28"/>
        <v>547</v>
      </c>
      <c r="C66" s="43">
        <f t="shared" si="29"/>
        <v>1912</v>
      </c>
      <c r="D66" s="43">
        <f t="shared" si="30"/>
        <v>572</v>
      </c>
      <c r="E66" s="43">
        <f t="shared" si="31"/>
        <v>2000</v>
      </c>
      <c r="F66" s="43">
        <f t="shared" si="32"/>
        <v>596</v>
      </c>
      <c r="G66" s="43">
        <f t="shared" si="33"/>
        <v>2086</v>
      </c>
      <c r="H66" s="43">
        <f t="shared" si="34"/>
        <v>628</v>
      </c>
      <c r="I66" s="43">
        <f t="shared" si="35"/>
        <v>2195</v>
      </c>
      <c r="J66" s="43">
        <f t="shared" si="36"/>
        <v>658</v>
      </c>
      <c r="K66" s="43">
        <f t="shared" si="37"/>
        <v>2304</v>
      </c>
      <c r="L66" s="43">
        <f t="shared" si="38"/>
        <v>689</v>
      </c>
      <c r="M66" s="43">
        <f t="shared" si="39"/>
        <v>2413</v>
      </c>
      <c r="N66" s="43">
        <f t="shared" si="40"/>
        <v>721</v>
      </c>
      <c r="O66" s="43">
        <f t="shared" si="41"/>
        <v>2521</v>
      </c>
      <c r="P66" s="43">
        <f t="shared" si="42"/>
        <v>751</v>
      </c>
      <c r="Q66" s="43">
        <f t="shared" si="43"/>
        <v>2630</v>
      </c>
      <c r="R66" s="43">
        <f t="shared" si="44"/>
        <v>791</v>
      </c>
      <c r="S66" s="43">
        <f t="shared" si="45"/>
        <v>2768</v>
      </c>
      <c r="T66" s="43">
        <f t="shared" si="46"/>
        <v>830</v>
      </c>
      <c r="U66" s="43">
        <f t="shared" si="47"/>
        <v>2906</v>
      </c>
      <c r="V66" s="43">
        <f t="shared" si="48"/>
        <v>870</v>
      </c>
      <c r="W66" s="43">
        <f t="shared" si="49"/>
        <v>3043</v>
      </c>
      <c r="X66" s="43">
        <f t="shared" si="50"/>
        <v>909</v>
      </c>
      <c r="Y66" s="43">
        <f t="shared" si="51"/>
        <v>3181</v>
      </c>
      <c r="Z66" s="43">
        <f t="shared" si="52"/>
        <v>948</v>
      </c>
      <c r="AA66" s="43">
        <f t="shared" si="53"/>
        <v>3319</v>
      </c>
      <c r="AB66" s="43"/>
      <c r="AC66" s="45"/>
    </row>
    <row r="67" spans="1:29" s="46" customFormat="1" ht="11.15" customHeight="1">
      <c r="A67" s="42">
        <v>28</v>
      </c>
      <c r="B67" s="43">
        <f t="shared" si="28"/>
        <v>566</v>
      </c>
      <c r="C67" s="43">
        <f t="shared" si="29"/>
        <v>1983</v>
      </c>
      <c r="D67" s="43">
        <f t="shared" si="30"/>
        <v>593</v>
      </c>
      <c r="E67" s="43">
        <f t="shared" si="31"/>
        <v>2073</v>
      </c>
      <c r="F67" s="43">
        <f t="shared" si="32"/>
        <v>618</v>
      </c>
      <c r="G67" s="43">
        <f t="shared" si="33"/>
        <v>2164</v>
      </c>
      <c r="H67" s="43">
        <f t="shared" si="34"/>
        <v>651</v>
      </c>
      <c r="I67" s="43">
        <f t="shared" si="35"/>
        <v>2277</v>
      </c>
      <c r="J67" s="43">
        <f t="shared" si="36"/>
        <v>682</v>
      </c>
      <c r="K67" s="43">
        <f t="shared" si="37"/>
        <v>2389</v>
      </c>
      <c r="L67" s="43">
        <f t="shared" si="38"/>
        <v>715</v>
      </c>
      <c r="M67" s="43">
        <f t="shared" si="39"/>
        <v>2502</v>
      </c>
      <c r="N67" s="43">
        <f t="shared" si="40"/>
        <v>747</v>
      </c>
      <c r="O67" s="43">
        <f t="shared" si="41"/>
        <v>2614</v>
      </c>
      <c r="P67" s="43">
        <f t="shared" si="42"/>
        <v>779</v>
      </c>
      <c r="Q67" s="43">
        <f t="shared" si="43"/>
        <v>2727</v>
      </c>
      <c r="R67" s="43">
        <f t="shared" si="44"/>
        <v>820</v>
      </c>
      <c r="S67" s="43">
        <f t="shared" si="45"/>
        <v>2871</v>
      </c>
      <c r="T67" s="43">
        <f t="shared" si="46"/>
        <v>861</v>
      </c>
      <c r="U67" s="43">
        <f t="shared" si="47"/>
        <v>3013</v>
      </c>
      <c r="V67" s="43">
        <f t="shared" si="48"/>
        <v>901</v>
      </c>
      <c r="W67" s="43">
        <f t="shared" si="49"/>
        <v>3155</v>
      </c>
      <c r="X67" s="43">
        <f t="shared" si="50"/>
        <v>942</v>
      </c>
      <c r="Y67" s="43">
        <f t="shared" si="51"/>
        <v>3299</v>
      </c>
      <c r="Z67" s="43">
        <f t="shared" si="52"/>
        <v>983</v>
      </c>
      <c r="AA67" s="43">
        <f t="shared" si="53"/>
        <v>3441</v>
      </c>
      <c r="AB67" s="43"/>
      <c r="AC67" s="45"/>
    </row>
    <row r="68" spans="1:29" s="46" customFormat="1" ht="11.15" customHeight="1">
      <c r="A68" s="42">
        <v>29</v>
      </c>
      <c r="B68" s="43">
        <f t="shared" si="28"/>
        <v>587</v>
      </c>
      <c r="C68" s="43">
        <f t="shared" si="29"/>
        <v>2055</v>
      </c>
      <c r="D68" s="43">
        <f t="shared" si="30"/>
        <v>613</v>
      </c>
      <c r="E68" s="43">
        <f t="shared" si="31"/>
        <v>2148</v>
      </c>
      <c r="F68" s="43">
        <f t="shared" si="32"/>
        <v>641</v>
      </c>
      <c r="G68" s="43">
        <f t="shared" si="33"/>
        <v>2241</v>
      </c>
      <c r="H68" s="43">
        <f t="shared" si="34"/>
        <v>674</v>
      </c>
      <c r="I68" s="43">
        <f t="shared" si="35"/>
        <v>2358</v>
      </c>
      <c r="J68" s="43">
        <f t="shared" si="36"/>
        <v>707</v>
      </c>
      <c r="K68" s="43">
        <f t="shared" si="37"/>
        <v>2474</v>
      </c>
      <c r="L68" s="43">
        <f t="shared" si="38"/>
        <v>740</v>
      </c>
      <c r="M68" s="43">
        <f t="shared" si="39"/>
        <v>2591</v>
      </c>
      <c r="N68" s="43">
        <f t="shared" si="40"/>
        <v>773</v>
      </c>
      <c r="O68" s="43">
        <f t="shared" si="41"/>
        <v>2708</v>
      </c>
      <c r="P68" s="43">
        <f t="shared" si="42"/>
        <v>807</v>
      </c>
      <c r="Q68" s="43">
        <f t="shared" si="43"/>
        <v>2825</v>
      </c>
      <c r="R68" s="43">
        <f t="shared" si="44"/>
        <v>849</v>
      </c>
      <c r="S68" s="43">
        <f t="shared" si="45"/>
        <v>2972</v>
      </c>
      <c r="T68" s="43">
        <f t="shared" si="46"/>
        <v>892</v>
      </c>
      <c r="U68" s="43">
        <f t="shared" si="47"/>
        <v>3120</v>
      </c>
      <c r="V68" s="43">
        <f t="shared" si="48"/>
        <v>934</v>
      </c>
      <c r="W68" s="43">
        <f t="shared" si="49"/>
        <v>3268</v>
      </c>
      <c r="X68" s="43">
        <f t="shared" si="50"/>
        <v>976</v>
      </c>
      <c r="Y68" s="43">
        <f t="shared" si="51"/>
        <v>3416</v>
      </c>
      <c r="Z68" s="43">
        <f t="shared" si="52"/>
        <v>1019</v>
      </c>
      <c r="AA68" s="43">
        <f t="shared" si="53"/>
        <v>3564</v>
      </c>
      <c r="AB68" s="43"/>
      <c r="AC68" s="45"/>
    </row>
    <row r="69" spans="1:29" s="46" customFormat="1" ht="11.15" customHeight="1" thickBot="1">
      <c r="A69" s="52">
        <v>30</v>
      </c>
      <c r="B69" s="43">
        <f t="shared" si="28"/>
        <v>607</v>
      </c>
      <c r="C69" s="43">
        <f t="shared" si="29"/>
        <v>2125</v>
      </c>
      <c r="D69" s="43">
        <f t="shared" si="30"/>
        <v>635</v>
      </c>
      <c r="E69" s="43">
        <f t="shared" si="31"/>
        <v>2222</v>
      </c>
      <c r="F69" s="43">
        <f t="shared" si="32"/>
        <v>663</v>
      </c>
      <c r="G69" s="43">
        <f t="shared" si="33"/>
        <v>2319</v>
      </c>
      <c r="H69" s="43">
        <f t="shared" si="34"/>
        <v>697</v>
      </c>
      <c r="I69" s="43">
        <f t="shared" si="35"/>
        <v>2439</v>
      </c>
      <c r="J69" s="43">
        <f t="shared" si="36"/>
        <v>732</v>
      </c>
      <c r="K69" s="43">
        <f t="shared" si="37"/>
        <v>2560</v>
      </c>
      <c r="L69" s="43">
        <f t="shared" si="38"/>
        <v>766</v>
      </c>
      <c r="M69" s="43">
        <f t="shared" si="39"/>
        <v>2681</v>
      </c>
      <c r="N69" s="43">
        <f t="shared" si="40"/>
        <v>801</v>
      </c>
      <c r="O69" s="43">
        <f t="shared" si="41"/>
        <v>2802</v>
      </c>
      <c r="P69" s="43">
        <f t="shared" si="42"/>
        <v>835</v>
      </c>
      <c r="Q69" s="43">
        <f t="shared" si="43"/>
        <v>2922</v>
      </c>
      <c r="R69" s="43">
        <f t="shared" si="44"/>
        <v>878</v>
      </c>
      <c r="S69" s="43">
        <f t="shared" si="45"/>
        <v>3075</v>
      </c>
      <c r="T69" s="43">
        <f t="shared" si="46"/>
        <v>922</v>
      </c>
      <c r="U69" s="43">
        <f t="shared" si="47"/>
        <v>3228</v>
      </c>
      <c r="V69" s="43">
        <f t="shared" si="48"/>
        <v>966</v>
      </c>
      <c r="W69" s="43">
        <f t="shared" si="49"/>
        <v>3381</v>
      </c>
      <c r="X69" s="43">
        <f t="shared" si="50"/>
        <v>1010</v>
      </c>
      <c r="Y69" s="43">
        <f t="shared" si="51"/>
        <v>3534</v>
      </c>
      <c r="Z69" s="48">
        <f t="shared" si="52"/>
        <v>1054</v>
      </c>
      <c r="AA69" s="48">
        <f t="shared" si="53"/>
        <v>3687</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557"/>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103" t="s">
        <v>483</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101"/>
      <c r="X74" s="101"/>
      <c r="Y74" s="101"/>
      <c r="Z74" s="101"/>
      <c r="AA74" s="191" t="s">
        <v>430</v>
      </c>
    </row>
  </sheetData>
  <mergeCells count="52">
    <mergeCell ref="A71:AA71"/>
    <mergeCell ref="A74:V74"/>
    <mergeCell ref="N38:O38"/>
    <mergeCell ref="P38:Q38"/>
    <mergeCell ref="R38:S38"/>
    <mergeCell ref="T38:U38"/>
    <mergeCell ref="V38:W38"/>
    <mergeCell ref="X38:Y38"/>
    <mergeCell ref="A37:A39"/>
    <mergeCell ref="B37:C37"/>
    <mergeCell ref="D37:E37"/>
    <mergeCell ref="F37:G37"/>
    <mergeCell ref="H37:I37"/>
    <mergeCell ref="V37:W37"/>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B38:AC38"/>
    <mergeCell ref="A36:AA36"/>
    <mergeCell ref="J4:K4"/>
    <mergeCell ref="L4:M4"/>
    <mergeCell ref="N4:O4"/>
    <mergeCell ref="P4:Q4"/>
    <mergeCell ref="R4:S4"/>
    <mergeCell ref="T4:U4"/>
    <mergeCell ref="A1:AC1"/>
    <mergeCell ref="A2:AC2"/>
    <mergeCell ref="A3:A5"/>
    <mergeCell ref="B3:Y3"/>
    <mergeCell ref="Z3:AA3"/>
    <mergeCell ref="AB3:AC3"/>
    <mergeCell ref="B4:C4"/>
    <mergeCell ref="D4:E4"/>
    <mergeCell ref="F4:G4"/>
    <mergeCell ref="H4:I4"/>
    <mergeCell ref="V4:W4"/>
    <mergeCell ref="X4:Y4"/>
    <mergeCell ref="Z4:AA4"/>
    <mergeCell ref="AB4:AC4"/>
  </mergeCells>
  <phoneticPr fontId="5" type="noConversion"/>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A261-9821-4EBF-B6DC-7ECCD5F549E9}">
  <sheetPr codeName="工作表3"/>
  <dimension ref="A1:I38"/>
  <sheetViews>
    <sheetView workbookViewId="0">
      <pane xSplit="2" ySplit="3" topLeftCell="C4" activePane="bottomRight" state="frozen"/>
      <selection pane="topRight" activeCell="C1" sqref="C1"/>
      <selection pane="bottomLeft" activeCell="A4" sqref="A4"/>
      <selection pane="bottomRight" sqref="A1:H1"/>
    </sheetView>
  </sheetViews>
  <sheetFormatPr defaultRowHeight="17"/>
  <cols>
    <col min="2" max="2" width="7.26953125" customWidth="1"/>
    <col min="3" max="3" width="23.6328125" customWidth="1"/>
    <col min="4" max="4" width="13.453125" customWidth="1"/>
    <col min="5" max="5" width="10.90625" customWidth="1"/>
    <col min="6" max="6" width="10.08984375" customWidth="1"/>
    <col min="7" max="7" width="23.81640625" customWidth="1"/>
    <col min="8" max="8" width="14.7265625" customWidth="1"/>
  </cols>
  <sheetData>
    <row r="1" spans="1:9" ht="27.5">
      <c r="A1" s="637" t="s">
        <v>514</v>
      </c>
      <c r="B1" s="637"/>
      <c r="C1" s="637"/>
      <c r="D1" s="637"/>
      <c r="E1" s="637"/>
      <c r="F1" s="637"/>
      <c r="G1" s="637"/>
      <c r="H1" s="637"/>
    </row>
    <row r="2" spans="1:9" ht="17.5" thickBot="1">
      <c r="A2" s="88" t="s">
        <v>503</v>
      </c>
    </row>
    <row r="3" spans="1:9" ht="52" thickTop="1" thickBot="1">
      <c r="A3" s="80" t="s">
        <v>0</v>
      </c>
      <c r="B3" s="81" t="s">
        <v>1</v>
      </c>
      <c r="C3" s="81" t="s">
        <v>447</v>
      </c>
      <c r="D3" s="82" t="s">
        <v>448</v>
      </c>
      <c r="E3" s="81" t="s">
        <v>0</v>
      </c>
      <c r="F3" s="81" t="s">
        <v>1</v>
      </c>
      <c r="G3" s="81" t="s">
        <v>447</v>
      </c>
      <c r="H3" s="83" t="s">
        <v>448</v>
      </c>
      <c r="I3" s="84"/>
    </row>
    <row r="4" spans="1:9" ht="17.5" thickBot="1">
      <c r="A4" s="260" t="s">
        <v>189</v>
      </c>
      <c r="B4" s="85">
        <v>1</v>
      </c>
      <c r="C4" s="85" t="s">
        <v>66</v>
      </c>
      <c r="D4" s="261" t="s">
        <v>190</v>
      </c>
      <c r="E4" s="85" t="s">
        <v>67</v>
      </c>
      <c r="F4" s="85">
        <v>35</v>
      </c>
      <c r="G4" s="85" t="s">
        <v>68</v>
      </c>
      <c r="H4" s="86" t="s">
        <v>191</v>
      </c>
      <c r="I4" s="84"/>
    </row>
    <row r="5" spans="1:9" ht="17.5" thickBot="1">
      <c r="A5" s="262"/>
      <c r="B5" s="85">
        <v>2</v>
      </c>
      <c r="C5" s="85" t="s">
        <v>69</v>
      </c>
      <c r="D5" s="261" t="s">
        <v>192</v>
      </c>
      <c r="E5" s="263"/>
      <c r="F5" s="85">
        <v>36</v>
      </c>
      <c r="G5" s="85" t="s">
        <v>70</v>
      </c>
      <c r="H5" s="86" t="s">
        <v>193</v>
      </c>
      <c r="I5" s="84"/>
    </row>
    <row r="6" spans="1:9" ht="17.5" thickBot="1">
      <c r="A6" s="262"/>
      <c r="B6" s="85">
        <v>3</v>
      </c>
      <c r="C6" s="85" t="s">
        <v>71</v>
      </c>
      <c r="D6" s="261" t="s">
        <v>194</v>
      </c>
      <c r="E6" s="263"/>
      <c r="F6" s="85">
        <v>37</v>
      </c>
      <c r="G6" s="85" t="s">
        <v>72</v>
      </c>
      <c r="H6" s="86" t="s">
        <v>195</v>
      </c>
      <c r="I6" s="84"/>
    </row>
    <row r="7" spans="1:9" ht="17.5" thickBot="1">
      <c r="A7" s="262"/>
      <c r="B7" s="85">
        <v>4</v>
      </c>
      <c r="C7" s="85" t="s">
        <v>73</v>
      </c>
      <c r="D7" s="261" t="s">
        <v>196</v>
      </c>
      <c r="E7" s="263"/>
      <c r="F7" s="85">
        <v>38</v>
      </c>
      <c r="G7" s="85" t="s">
        <v>74</v>
      </c>
      <c r="H7" s="86" t="s">
        <v>197</v>
      </c>
      <c r="I7" s="84"/>
    </row>
    <row r="8" spans="1:9" ht="17.5" thickBot="1">
      <c r="A8" s="262"/>
      <c r="B8" s="85">
        <v>5</v>
      </c>
      <c r="C8" s="85" t="s">
        <v>75</v>
      </c>
      <c r="D8" s="261" t="s">
        <v>198</v>
      </c>
      <c r="E8" s="263"/>
      <c r="F8" s="85">
        <v>39</v>
      </c>
      <c r="G8" s="85" t="s">
        <v>76</v>
      </c>
      <c r="H8" s="86" t="s">
        <v>199</v>
      </c>
      <c r="I8" s="84"/>
    </row>
    <row r="9" spans="1:9" ht="17.5" thickBot="1">
      <c r="A9" s="260" t="s">
        <v>200</v>
      </c>
      <c r="B9" s="85">
        <v>6</v>
      </c>
      <c r="C9" s="85" t="s">
        <v>77</v>
      </c>
      <c r="D9" s="261" t="s">
        <v>201</v>
      </c>
      <c r="E9" s="85" t="s">
        <v>78</v>
      </c>
      <c r="F9" s="85">
        <v>40</v>
      </c>
      <c r="G9" s="85" t="s">
        <v>79</v>
      </c>
      <c r="H9" s="86" t="s">
        <v>202</v>
      </c>
      <c r="I9" s="84"/>
    </row>
    <row r="10" spans="1:9" ht="17.5" thickBot="1">
      <c r="A10" s="262"/>
      <c r="B10" s="85">
        <v>7</v>
      </c>
      <c r="C10" s="85" t="s">
        <v>80</v>
      </c>
      <c r="D10" s="261" t="s">
        <v>203</v>
      </c>
      <c r="E10" s="263"/>
      <c r="F10" s="85">
        <v>41</v>
      </c>
      <c r="G10" s="85" t="s">
        <v>81</v>
      </c>
      <c r="H10" s="86" t="s">
        <v>204</v>
      </c>
      <c r="I10" s="84"/>
    </row>
    <row r="11" spans="1:9" ht="17.5" thickBot="1">
      <c r="A11" s="262"/>
      <c r="B11" s="85">
        <v>8</v>
      </c>
      <c r="C11" s="85" t="s">
        <v>205</v>
      </c>
      <c r="D11" s="261" t="s">
        <v>206</v>
      </c>
      <c r="E11" s="263"/>
      <c r="F11" s="85">
        <v>42</v>
      </c>
      <c r="G11" s="85" t="s">
        <v>82</v>
      </c>
      <c r="H11" s="86" t="s">
        <v>207</v>
      </c>
      <c r="I11" s="84"/>
    </row>
    <row r="12" spans="1:9" ht="17.5" thickBot="1">
      <c r="A12" s="262"/>
      <c r="B12" s="85">
        <v>9</v>
      </c>
      <c r="C12" s="85" t="s">
        <v>4</v>
      </c>
      <c r="D12" s="261" t="s">
        <v>5</v>
      </c>
      <c r="E12" s="263"/>
      <c r="F12" s="85">
        <v>43</v>
      </c>
      <c r="G12" s="85" t="s">
        <v>83</v>
      </c>
      <c r="H12" s="86" t="s">
        <v>208</v>
      </c>
      <c r="I12" s="84"/>
    </row>
    <row r="13" spans="1:9" ht="17.5" thickBot="1">
      <c r="A13" s="260"/>
      <c r="B13" s="85">
        <v>10</v>
      </c>
      <c r="C13" s="85" t="s">
        <v>84</v>
      </c>
      <c r="D13" s="261" t="s">
        <v>209</v>
      </c>
      <c r="E13" s="263"/>
      <c r="F13" s="85">
        <v>44</v>
      </c>
      <c r="G13" s="85" t="s">
        <v>85</v>
      </c>
      <c r="H13" s="86" t="s">
        <v>210</v>
      </c>
      <c r="I13" s="84"/>
    </row>
    <row r="14" spans="1:9" ht="17.5" thickBot="1">
      <c r="A14" s="260" t="s">
        <v>86</v>
      </c>
      <c r="B14" s="85">
        <v>11</v>
      </c>
      <c r="C14" s="85" t="s">
        <v>87</v>
      </c>
      <c r="D14" s="261" t="s">
        <v>211</v>
      </c>
      <c r="E14" s="85" t="s">
        <v>88</v>
      </c>
      <c r="F14" s="85">
        <v>45</v>
      </c>
      <c r="G14" s="85" t="s">
        <v>89</v>
      </c>
      <c r="H14" s="86" t="s">
        <v>212</v>
      </c>
      <c r="I14" s="84"/>
    </row>
    <row r="15" spans="1:9" ht="17.5" thickBot="1">
      <c r="A15" s="260"/>
      <c r="B15" s="85">
        <v>12</v>
      </c>
      <c r="C15" s="85" t="s">
        <v>90</v>
      </c>
      <c r="D15" s="261" t="s">
        <v>213</v>
      </c>
      <c r="E15" s="263"/>
      <c r="F15" s="85">
        <v>46</v>
      </c>
      <c r="G15" s="85" t="s">
        <v>91</v>
      </c>
      <c r="H15" s="86" t="s">
        <v>214</v>
      </c>
      <c r="I15" s="84"/>
    </row>
    <row r="16" spans="1:9" ht="17.5" thickBot="1">
      <c r="A16" s="260"/>
      <c r="B16" s="85">
        <v>13</v>
      </c>
      <c r="C16" s="85" t="s">
        <v>6</v>
      </c>
      <c r="D16" s="261" t="s">
        <v>7</v>
      </c>
      <c r="E16" s="263"/>
      <c r="F16" s="85">
        <v>47</v>
      </c>
      <c r="G16" s="85" t="s">
        <v>92</v>
      </c>
      <c r="H16" s="86" t="s">
        <v>215</v>
      </c>
      <c r="I16" s="84"/>
    </row>
    <row r="17" spans="1:9" ht="17.5" thickBot="1">
      <c r="A17" s="262"/>
      <c r="B17" s="85">
        <v>14</v>
      </c>
      <c r="C17" s="85" t="s">
        <v>93</v>
      </c>
      <c r="D17" s="261" t="s">
        <v>216</v>
      </c>
      <c r="E17" s="263"/>
      <c r="F17" s="85">
        <v>48</v>
      </c>
      <c r="G17" s="85" t="s">
        <v>94</v>
      </c>
      <c r="H17" s="86" t="s">
        <v>217</v>
      </c>
      <c r="I17" s="84"/>
    </row>
    <row r="18" spans="1:9" ht="17.5" thickBot="1">
      <c r="A18" s="262"/>
      <c r="B18" s="85">
        <v>15</v>
      </c>
      <c r="C18" s="85" t="s">
        <v>95</v>
      </c>
      <c r="D18" s="261" t="s">
        <v>218</v>
      </c>
      <c r="E18" s="85" t="s">
        <v>8</v>
      </c>
      <c r="F18" s="85">
        <v>49</v>
      </c>
      <c r="G18" s="85" t="s">
        <v>96</v>
      </c>
      <c r="H18" s="86" t="s">
        <v>219</v>
      </c>
      <c r="I18" s="84"/>
    </row>
    <row r="19" spans="1:9" ht="17.5" thickBot="1">
      <c r="A19" s="262"/>
      <c r="B19" s="85">
        <v>16</v>
      </c>
      <c r="C19" s="85" t="s">
        <v>97</v>
      </c>
      <c r="D19" s="261" t="s">
        <v>220</v>
      </c>
      <c r="E19" s="263"/>
      <c r="F19" s="85">
        <v>50</v>
      </c>
      <c r="G19" s="85" t="s">
        <v>98</v>
      </c>
      <c r="H19" s="86" t="s">
        <v>221</v>
      </c>
      <c r="I19" s="84"/>
    </row>
    <row r="20" spans="1:9" ht="17.5" thickBot="1">
      <c r="A20" s="262"/>
      <c r="B20" s="85">
        <v>17</v>
      </c>
      <c r="C20" s="85" t="s">
        <v>99</v>
      </c>
      <c r="D20" s="261" t="s">
        <v>222</v>
      </c>
      <c r="E20" s="263"/>
      <c r="F20" s="85">
        <v>51</v>
      </c>
      <c r="G20" s="85" t="s">
        <v>223</v>
      </c>
      <c r="H20" s="86" t="s">
        <v>224</v>
      </c>
      <c r="I20" s="84"/>
    </row>
    <row r="21" spans="1:9" ht="17.5" thickBot="1">
      <c r="A21" s="262"/>
      <c r="B21" s="85">
        <v>18</v>
      </c>
      <c r="C21" s="85" t="s">
        <v>126</v>
      </c>
      <c r="D21" s="261" t="s">
        <v>225</v>
      </c>
      <c r="E21" s="263"/>
      <c r="F21" s="85">
        <v>52</v>
      </c>
      <c r="G21" s="85" t="s">
        <v>100</v>
      </c>
      <c r="H21" s="86" t="s">
        <v>226</v>
      </c>
      <c r="I21" s="84"/>
    </row>
    <row r="22" spans="1:9" ht="17.5" thickBot="1">
      <c r="A22" s="262"/>
      <c r="B22" s="85">
        <v>19</v>
      </c>
      <c r="C22" s="85" t="s">
        <v>227</v>
      </c>
      <c r="D22" s="261" t="s">
        <v>228</v>
      </c>
      <c r="E22" s="263"/>
      <c r="F22" s="85">
        <v>53</v>
      </c>
      <c r="G22" s="85" t="s">
        <v>101</v>
      </c>
      <c r="H22" s="86" t="s">
        <v>229</v>
      </c>
      <c r="I22" s="84"/>
    </row>
    <row r="23" spans="1:9" ht="17.5" thickBot="1">
      <c r="A23" s="260" t="s">
        <v>10</v>
      </c>
      <c r="B23" s="85">
        <v>20</v>
      </c>
      <c r="C23" s="85" t="s">
        <v>230</v>
      </c>
      <c r="D23" s="261" t="s">
        <v>231</v>
      </c>
      <c r="E23" s="85" t="s">
        <v>9</v>
      </c>
      <c r="F23" s="85">
        <v>54</v>
      </c>
      <c r="G23" s="85" t="s">
        <v>102</v>
      </c>
      <c r="H23" s="86" t="s">
        <v>232</v>
      </c>
      <c r="I23" s="84"/>
    </row>
    <row r="24" spans="1:9" ht="17.5" thickBot="1">
      <c r="A24" s="260"/>
      <c r="B24" s="85">
        <v>21</v>
      </c>
      <c r="C24" s="85" t="s">
        <v>103</v>
      </c>
      <c r="D24" s="261" t="s">
        <v>233</v>
      </c>
      <c r="E24" s="85"/>
      <c r="F24" s="85">
        <v>55</v>
      </c>
      <c r="G24" s="85" t="s">
        <v>104</v>
      </c>
      <c r="H24" s="86" t="s">
        <v>234</v>
      </c>
      <c r="I24" s="84"/>
    </row>
    <row r="25" spans="1:9" ht="17.5" thickBot="1">
      <c r="A25" s="260"/>
      <c r="B25" s="85">
        <v>22</v>
      </c>
      <c r="C25" s="85" t="s">
        <v>105</v>
      </c>
      <c r="D25" s="261" t="s">
        <v>235</v>
      </c>
      <c r="E25" s="85"/>
      <c r="F25" s="85">
        <v>56</v>
      </c>
      <c r="G25" s="85" t="s">
        <v>106</v>
      </c>
      <c r="H25" s="86" t="s">
        <v>236</v>
      </c>
      <c r="I25" s="84"/>
    </row>
    <row r="26" spans="1:9" ht="17.5" thickBot="1">
      <c r="A26" s="262"/>
      <c r="B26" s="85">
        <v>23</v>
      </c>
      <c r="C26" s="85" t="s">
        <v>107</v>
      </c>
      <c r="D26" s="261" t="s">
        <v>237</v>
      </c>
      <c r="E26" s="263"/>
      <c r="F26" s="85">
        <v>57</v>
      </c>
      <c r="G26" s="85" t="s">
        <v>108</v>
      </c>
      <c r="H26" s="86" t="s">
        <v>238</v>
      </c>
      <c r="I26" s="84"/>
    </row>
    <row r="27" spans="1:9" ht="17.5" thickBot="1">
      <c r="A27" s="262"/>
      <c r="B27" s="85">
        <v>24</v>
      </c>
      <c r="C27" s="85" t="s">
        <v>109</v>
      </c>
      <c r="D27" s="261" t="s">
        <v>239</v>
      </c>
      <c r="E27" s="263"/>
      <c r="F27" s="85">
        <v>58</v>
      </c>
      <c r="G27" s="85" t="s">
        <v>110</v>
      </c>
      <c r="H27" s="86" t="s">
        <v>240</v>
      </c>
      <c r="I27" s="84"/>
    </row>
    <row r="28" spans="1:9" ht="17.5" thickBot="1">
      <c r="A28" s="260" t="s">
        <v>11</v>
      </c>
      <c r="B28" s="85">
        <v>25</v>
      </c>
      <c r="C28" s="85" t="s">
        <v>111</v>
      </c>
      <c r="D28" s="261" t="s">
        <v>241</v>
      </c>
      <c r="E28" s="263"/>
      <c r="F28" s="85">
        <v>59</v>
      </c>
      <c r="G28" s="85" t="s">
        <v>112</v>
      </c>
      <c r="H28" s="86" t="s">
        <v>242</v>
      </c>
      <c r="I28" s="84"/>
    </row>
    <row r="29" spans="1:9" ht="17.5" thickBot="1">
      <c r="A29" s="260"/>
      <c r="B29" s="85">
        <v>26</v>
      </c>
      <c r="C29" s="85" t="s">
        <v>113</v>
      </c>
      <c r="D29" s="261" t="s">
        <v>243</v>
      </c>
      <c r="E29" s="263"/>
      <c r="F29" s="85">
        <v>60</v>
      </c>
      <c r="G29" s="85" t="s">
        <v>114</v>
      </c>
      <c r="H29" s="86" t="s">
        <v>244</v>
      </c>
      <c r="I29" s="84"/>
    </row>
    <row r="30" spans="1:9" ht="17.5" thickBot="1">
      <c r="A30" s="260"/>
      <c r="B30" s="85">
        <v>27</v>
      </c>
      <c r="C30" s="85" t="s">
        <v>115</v>
      </c>
      <c r="D30" s="261" t="s">
        <v>245</v>
      </c>
      <c r="E30" s="263"/>
      <c r="F30" s="85">
        <v>61</v>
      </c>
      <c r="G30" s="85" t="s">
        <v>116</v>
      </c>
      <c r="H30" s="86" t="s">
        <v>12</v>
      </c>
      <c r="I30" s="87"/>
    </row>
    <row r="31" spans="1:9" ht="17.5" thickBot="1">
      <c r="A31" s="260"/>
      <c r="B31" s="85">
        <v>28</v>
      </c>
      <c r="C31" s="85" t="s">
        <v>117</v>
      </c>
      <c r="D31" s="261" t="s">
        <v>246</v>
      </c>
      <c r="E31" s="638" t="s">
        <v>452</v>
      </c>
      <c r="F31" s="639"/>
      <c r="G31" s="639"/>
      <c r="H31" s="639"/>
      <c r="I31" s="640"/>
    </row>
    <row r="32" spans="1:9" ht="17.5" thickBot="1">
      <c r="A32" s="262"/>
      <c r="B32" s="85">
        <v>29</v>
      </c>
      <c r="C32" s="85" t="s">
        <v>120</v>
      </c>
      <c r="D32" s="261" t="s">
        <v>247</v>
      </c>
      <c r="E32" s="641" t="s">
        <v>453</v>
      </c>
      <c r="F32" s="642"/>
      <c r="G32" s="642"/>
      <c r="H32" s="642"/>
      <c r="I32" s="643"/>
    </row>
    <row r="33" spans="1:9" ht="17.5" thickBot="1">
      <c r="A33" s="260" t="s">
        <v>13</v>
      </c>
      <c r="B33" s="85">
        <v>30</v>
      </c>
      <c r="C33" s="85" t="s">
        <v>121</v>
      </c>
      <c r="D33" s="261" t="s">
        <v>248</v>
      </c>
      <c r="E33" s="641" t="s">
        <v>454</v>
      </c>
      <c r="F33" s="642"/>
      <c r="G33" s="642"/>
      <c r="H33" s="642"/>
      <c r="I33" s="643"/>
    </row>
    <row r="34" spans="1:9" ht="17.5" thickBot="1">
      <c r="A34" s="260"/>
      <c r="B34" s="85">
        <v>31</v>
      </c>
      <c r="C34" s="85" t="s">
        <v>122</v>
      </c>
      <c r="D34" s="261" t="s">
        <v>249</v>
      </c>
      <c r="E34" s="644"/>
      <c r="F34" s="645"/>
      <c r="G34" s="645"/>
      <c r="H34" s="645"/>
      <c r="I34" s="646"/>
    </row>
    <row r="35" spans="1:9" ht="17.5" thickBot="1">
      <c r="A35" s="260"/>
      <c r="B35" s="85">
        <v>32</v>
      </c>
      <c r="C35" s="85" t="s">
        <v>123</v>
      </c>
      <c r="D35" s="261" t="s">
        <v>250</v>
      </c>
      <c r="E35" s="644"/>
      <c r="F35" s="645"/>
      <c r="G35" s="645"/>
      <c r="H35" s="645"/>
      <c r="I35" s="646"/>
    </row>
    <row r="36" spans="1:9" ht="17.5" thickBot="1">
      <c r="A36" s="260"/>
      <c r="B36" s="85">
        <v>33</v>
      </c>
      <c r="C36" s="85" t="s">
        <v>124</v>
      </c>
      <c r="D36" s="261" t="s">
        <v>251</v>
      </c>
      <c r="E36" s="644"/>
      <c r="F36" s="645"/>
      <c r="G36" s="645"/>
      <c r="H36" s="645"/>
      <c r="I36" s="646"/>
    </row>
    <row r="37" spans="1:9" ht="17.5" thickBot="1">
      <c r="A37" s="264"/>
      <c r="B37" s="265">
        <v>34</v>
      </c>
      <c r="C37" s="265" t="s">
        <v>125</v>
      </c>
      <c r="D37" s="266" t="s">
        <v>252</v>
      </c>
      <c r="E37" s="634"/>
      <c r="F37" s="635"/>
      <c r="G37" s="635"/>
      <c r="H37" s="635"/>
      <c r="I37" s="636"/>
    </row>
    <row r="38" spans="1:9" ht="17.5" thickTop="1">
      <c r="A38" s="267"/>
    </row>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02DC-5A06-4915-AC79-03043B5AC803}">
  <sheetPr codeName="工作表4"/>
  <dimension ref="A1:AE74"/>
  <sheetViews>
    <sheetView topLeftCell="A46" workbookViewId="0">
      <selection activeCell="Q61" sqref="Q61"/>
    </sheetView>
  </sheetViews>
  <sheetFormatPr defaultColWidth="9" defaultRowHeight="17"/>
  <cols>
    <col min="1" max="1" width="8.90625" style="53" customWidth="1"/>
    <col min="2" max="2" width="6" style="53" customWidth="1"/>
    <col min="3" max="3" width="7.26953125" style="53" customWidth="1"/>
    <col min="4" max="29" width="6" style="53" customWidth="1"/>
    <col min="30" max="30" width="3.26953125" style="53" customWidth="1"/>
    <col min="31" max="31" width="10.453125" style="53" customWidth="1"/>
    <col min="32" max="256" width="9" style="53"/>
    <col min="257" max="257" width="8.90625" style="53" customWidth="1"/>
    <col min="258" max="258" width="6" style="53" customWidth="1"/>
    <col min="259" max="259" width="7.26953125" style="53" customWidth="1"/>
    <col min="260" max="285" width="6" style="53" customWidth="1"/>
    <col min="286" max="286" width="3.26953125" style="53" customWidth="1"/>
    <col min="287" max="287" width="10.453125" style="53" customWidth="1"/>
    <col min="288" max="512" width="9" style="53"/>
    <col min="513" max="513" width="8.90625" style="53" customWidth="1"/>
    <col min="514" max="514" width="6" style="53" customWidth="1"/>
    <col min="515" max="515" width="7.26953125" style="53" customWidth="1"/>
    <col min="516" max="541" width="6" style="53" customWidth="1"/>
    <col min="542" max="542" width="3.26953125" style="53" customWidth="1"/>
    <col min="543" max="543" width="10.453125" style="53" customWidth="1"/>
    <col min="544" max="768" width="9" style="53"/>
    <col min="769" max="769" width="8.90625" style="53" customWidth="1"/>
    <col min="770" max="770" width="6" style="53" customWidth="1"/>
    <col min="771" max="771" width="7.26953125" style="53" customWidth="1"/>
    <col min="772" max="797" width="6" style="53" customWidth="1"/>
    <col min="798" max="798" width="3.26953125" style="53" customWidth="1"/>
    <col min="799" max="799" width="10.453125" style="53" customWidth="1"/>
    <col min="800" max="1024" width="9" style="53"/>
    <col min="1025" max="1025" width="8.90625" style="53" customWidth="1"/>
    <col min="1026" max="1026" width="6" style="53" customWidth="1"/>
    <col min="1027" max="1027" width="7.26953125" style="53" customWidth="1"/>
    <col min="1028" max="1053" width="6" style="53" customWidth="1"/>
    <col min="1054" max="1054" width="3.26953125" style="53" customWidth="1"/>
    <col min="1055" max="1055" width="10.453125" style="53" customWidth="1"/>
    <col min="1056" max="1280" width="9" style="53"/>
    <col min="1281" max="1281" width="8.90625" style="53" customWidth="1"/>
    <col min="1282" max="1282" width="6" style="53" customWidth="1"/>
    <col min="1283" max="1283" width="7.26953125" style="53" customWidth="1"/>
    <col min="1284" max="1309" width="6" style="53" customWidth="1"/>
    <col min="1310" max="1310" width="3.26953125" style="53" customWidth="1"/>
    <col min="1311" max="1311" width="10.453125" style="53" customWidth="1"/>
    <col min="1312" max="1536" width="9" style="53"/>
    <col min="1537" max="1537" width="8.90625" style="53" customWidth="1"/>
    <col min="1538" max="1538" width="6" style="53" customWidth="1"/>
    <col min="1539" max="1539" width="7.26953125" style="53" customWidth="1"/>
    <col min="1540" max="1565" width="6" style="53" customWidth="1"/>
    <col min="1566" max="1566" width="3.26953125" style="53" customWidth="1"/>
    <col min="1567" max="1567" width="10.453125" style="53" customWidth="1"/>
    <col min="1568" max="1792" width="9" style="53"/>
    <col min="1793" max="1793" width="8.90625" style="53" customWidth="1"/>
    <col min="1794" max="1794" width="6" style="53" customWidth="1"/>
    <col min="1795" max="1795" width="7.26953125" style="53" customWidth="1"/>
    <col min="1796" max="1821" width="6" style="53" customWidth="1"/>
    <col min="1822" max="1822" width="3.26953125" style="53" customWidth="1"/>
    <col min="1823" max="1823" width="10.453125" style="53" customWidth="1"/>
    <col min="1824" max="2048" width="9" style="53"/>
    <col min="2049" max="2049" width="8.90625" style="53" customWidth="1"/>
    <col min="2050" max="2050" width="6" style="53" customWidth="1"/>
    <col min="2051" max="2051" width="7.26953125" style="53" customWidth="1"/>
    <col min="2052" max="2077" width="6" style="53" customWidth="1"/>
    <col min="2078" max="2078" width="3.26953125" style="53" customWidth="1"/>
    <col min="2079" max="2079" width="10.453125" style="53" customWidth="1"/>
    <col min="2080" max="2304" width="9" style="53"/>
    <col min="2305" max="2305" width="8.90625" style="53" customWidth="1"/>
    <col min="2306" max="2306" width="6" style="53" customWidth="1"/>
    <col min="2307" max="2307" width="7.26953125" style="53" customWidth="1"/>
    <col min="2308" max="2333" width="6" style="53" customWidth="1"/>
    <col min="2334" max="2334" width="3.26953125" style="53" customWidth="1"/>
    <col min="2335" max="2335" width="10.453125" style="53" customWidth="1"/>
    <col min="2336" max="2560" width="9" style="53"/>
    <col min="2561" max="2561" width="8.90625" style="53" customWidth="1"/>
    <col min="2562" max="2562" width="6" style="53" customWidth="1"/>
    <col min="2563" max="2563" width="7.26953125" style="53" customWidth="1"/>
    <col min="2564" max="2589" width="6" style="53" customWidth="1"/>
    <col min="2590" max="2590" width="3.26953125" style="53" customWidth="1"/>
    <col min="2591" max="2591" width="10.453125" style="53" customWidth="1"/>
    <col min="2592" max="2816" width="9" style="53"/>
    <col min="2817" max="2817" width="8.90625" style="53" customWidth="1"/>
    <col min="2818" max="2818" width="6" style="53" customWidth="1"/>
    <col min="2819" max="2819" width="7.26953125" style="53" customWidth="1"/>
    <col min="2820" max="2845" width="6" style="53" customWidth="1"/>
    <col min="2846" max="2846" width="3.26953125" style="53" customWidth="1"/>
    <col min="2847" max="2847" width="10.453125" style="53" customWidth="1"/>
    <col min="2848" max="3072" width="9" style="53"/>
    <col min="3073" max="3073" width="8.90625" style="53" customWidth="1"/>
    <col min="3074" max="3074" width="6" style="53" customWidth="1"/>
    <col min="3075" max="3075" width="7.26953125" style="53" customWidth="1"/>
    <col min="3076" max="3101" width="6" style="53" customWidth="1"/>
    <col min="3102" max="3102" width="3.26953125" style="53" customWidth="1"/>
    <col min="3103" max="3103" width="10.453125" style="53" customWidth="1"/>
    <col min="3104" max="3328" width="9" style="53"/>
    <col min="3329" max="3329" width="8.90625" style="53" customWidth="1"/>
    <col min="3330" max="3330" width="6" style="53" customWidth="1"/>
    <col min="3331" max="3331" width="7.26953125" style="53" customWidth="1"/>
    <col min="3332" max="3357" width="6" style="53" customWidth="1"/>
    <col min="3358" max="3358" width="3.26953125" style="53" customWidth="1"/>
    <col min="3359" max="3359" width="10.453125" style="53" customWidth="1"/>
    <col min="3360" max="3584" width="9" style="53"/>
    <col min="3585" max="3585" width="8.90625" style="53" customWidth="1"/>
    <col min="3586" max="3586" width="6" style="53" customWidth="1"/>
    <col min="3587" max="3587" width="7.26953125" style="53" customWidth="1"/>
    <col min="3588" max="3613" width="6" style="53" customWidth="1"/>
    <col min="3614" max="3614" width="3.26953125" style="53" customWidth="1"/>
    <col min="3615" max="3615" width="10.453125" style="53" customWidth="1"/>
    <col min="3616" max="3840" width="9" style="53"/>
    <col min="3841" max="3841" width="8.90625" style="53" customWidth="1"/>
    <col min="3842" max="3842" width="6" style="53" customWidth="1"/>
    <col min="3843" max="3843" width="7.26953125" style="53" customWidth="1"/>
    <col min="3844" max="3869" width="6" style="53" customWidth="1"/>
    <col min="3870" max="3870" width="3.26953125" style="53" customWidth="1"/>
    <col min="3871" max="3871" width="10.453125" style="53" customWidth="1"/>
    <col min="3872" max="4096" width="9" style="53"/>
    <col min="4097" max="4097" width="8.90625" style="53" customWidth="1"/>
    <col min="4098" max="4098" width="6" style="53" customWidth="1"/>
    <col min="4099" max="4099" width="7.26953125" style="53" customWidth="1"/>
    <col min="4100" max="4125" width="6" style="53" customWidth="1"/>
    <col min="4126" max="4126" width="3.26953125" style="53" customWidth="1"/>
    <col min="4127" max="4127" width="10.453125" style="53" customWidth="1"/>
    <col min="4128" max="4352" width="9" style="53"/>
    <col min="4353" max="4353" width="8.90625" style="53" customWidth="1"/>
    <col min="4354" max="4354" width="6" style="53" customWidth="1"/>
    <col min="4355" max="4355" width="7.26953125" style="53" customWidth="1"/>
    <col min="4356" max="4381" width="6" style="53" customWidth="1"/>
    <col min="4382" max="4382" width="3.26953125" style="53" customWidth="1"/>
    <col min="4383" max="4383" width="10.453125" style="53" customWidth="1"/>
    <col min="4384" max="4608" width="9" style="53"/>
    <col min="4609" max="4609" width="8.90625" style="53" customWidth="1"/>
    <col min="4610" max="4610" width="6" style="53" customWidth="1"/>
    <col min="4611" max="4611" width="7.26953125" style="53" customWidth="1"/>
    <col min="4612" max="4637" width="6" style="53" customWidth="1"/>
    <col min="4638" max="4638" width="3.26953125" style="53" customWidth="1"/>
    <col min="4639" max="4639" width="10.453125" style="53" customWidth="1"/>
    <col min="4640" max="4864" width="9" style="53"/>
    <col min="4865" max="4865" width="8.90625" style="53" customWidth="1"/>
    <col min="4866" max="4866" width="6" style="53" customWidth="1"/>
    <col min="4867" max="4867" width="7.26953125" style="53" customWidth="1"/>
    <col min="4868" max="4893" width="6" style="53" customWidth="1"/>
    <col min="4894" max="4894" width="3.26953125" style="53" customWidth="1"/>
    <col min="4895" max="4895" width="10.453125" style="53" customWidth="1"/>
    <col min="4896" max="5120" width="9" style="53"/>
    <col min="5121" max="5121" width="8.90625" style="53" customWidth="1"/>
    <col min="5122" max="5122" width="6" style="53" customWidth="1"/>
    <col min="5123" max="5123" width="7.26953125" style="53" customWidth="1"/>
    <col min="5124" max="5149" width="6" style="53" customWidth="1"/>
    <col min="5150" max="5150" width="3.26953125" style="53" customWidth="1"/>
    <col min="5151" max="5151" width="10.453125" style="53" customWidth="1"/>
    <col min="5152" max="5376" width="9" style="53"/>
    <col min="5377" max="5377" width="8.90625" style="53" customWidth="1"/>
    <col min="5378" max="5378" width="6" style="53" customWidth="1"/>
    <col min="5379" max="5379" width="7.26953125" style="53" customWidth="1"/>
    <col min="5380" max="5405" width="6" style="53" customWidth="1"/>
    <col min="5406" max="5406" width="3.26953125" style="53" customWidth="1"/>
    <col min="5407" max="5407" width="10.453125" style="53" customWidth="1"/>
    <col min="5408" max="5632" width="9" style="53"/>
    <col min="5633" max="5633" width="8.90625" style="53" customWidth="1"/>
    <col min="5634" max="5634" width="6" style="53" customWidth="1"/>
    <col min="5635" max="5635" width="7.26953125" style="53" customWidth="1"/>
    <col min="5636" max="5661" width="6" style="53" customWidth="1"/>
    <col min="5662" max="5662" width="3.26953125" style="53" customWidth="1"/>
    <col min="5663" max="5663" width="10.453125" style="53" customWidth="1"/>
    <col min="5664" max="5888" width="9" style="53"/>
    <col min="5889" max="5889" width="8.90625" style="53" customWidth="1"/>
    <col min="5890" max="5890" width="6" style="53" customWidth="1"/>
    <col min="5891" max="5891" width="7.26953125" style="53" customWidth="1"/>
    <col min="5892" max="5917" width="6" style="53" customWidth="1"/>
    <col min="5918" max="5918" width="3.26953125" style="53" customWidth="1"/>
    <col min="5919" max="5919" width="10.453125" style="53" customWidth="1"/>
    <col min="5920" max="6144" width="9" style="53"/>
    <col min="6145" max="6145" width="8.90625" style="53" customWidth="1"/>
    <col min="6146" max="6146" width="6" style="53" customWidth="1"/>
    <col min="6147" max="6147" width="7.26953125" style="53" customWidth="1"/>
    <col min="6148" max="6173" width="6" style="53" customWidth="1"/>
    <col min="6174" max="6174" width="3.26953125" style="53" customWidth="1"/>
    <col min="6175" max="6175" width="10.453125" style="53" customWidth="1"/>
    <col min="6176" max="6400" width="9" style="53"/>
    <col min="6401" max="6401" width="8.90625" style="53" customWidth="1"/>
    <col min="6402" max="6402" width="6" style="53" customWidth="1"/>
    <col min="6403" max="6403" width="7.26953125" style="53" customWidth="1"/>
    <col min="6404" max="6429" width="6" style="53" customWidth="1"/>
    <col min="6430" max="6430" width="3.26953125" style="53" customWidth="1"/>
    <col min="6431" max="6431" width="10.453125" style="53" customWidth="1"/>
    <col min="6432" max="6656" width="9" style="53"/>
    <col min="6657" max="6657" width="8.90625" style="53" customWidth="1"/>
    <col min="6658" max="6658" width="6" style="53" customWidth="1"/>
    <col min="6659" max="6659" width="7.26953125" style="53" customWidth="1"/>
    <col min="6660" max="6685" width="6" style="53" customWidth="1"/>
    <col min="6686" max="6686" width="3.26953125" style="53" customWidth="1"/>
    <col min="6687" max="6687" width="10.453125" style="53" customWidth="1"/>
    <col min="6688" max="6912" width="9" style="53"/>
    <col min="6913" max="6913" width="8.90625" style="53" customWidth="1"/>
    <col min="6914" max="6914" width="6" style="53" customWidth="1"/>
    <col min="6915" max="6915" width="7.26953125" style="53" customWidth="1"/>
    <col min="6916" max="6941" width="6" style="53" customWidth="1"/>
    <col min="6942" max="6942" width="3.26953125" style="53" customWidth="1"/>
    <col min="6943" max="6943" width="10.453125" style="53" customWidth="1"/>
    <col min="6944" max="7168" width="9" style="53"/>
    <col min="7169" max="7169" width="8.90625" style="53" customWidth="1"/>
    <col min="7170" max="7170" width="6" style="53" customWidth="1"/>
    <col min="7171" max="7171" width="7.26953125" style="53" customWidth="1"/>
    <col min="7172" max="7197" width="6" style="53" customWidth="1"/>
    <col min="7198" max="7198" width="3.26953125" style="53" customWidth="1"/>
    <col min="7199" max="7199" width="10.453125" style="53" customWidth="1"/>
    <col min="7200" max="7424" width="9" style="53"/>
    <col min="7425" max="7425" width="8.90625" style="53" customWidth="1"/>
    <col min="7426" max="7426" width="6" style="53" customWidth="1"/>
    <col min="7427" max="7427" width="7.26953125" style="53" customWidth="1"/>
    <col min="7428" max="7453" width="6" style="53" customWidth="1"/>
    <col min="7454" max="7454" width="3.26953125" style="53" customWidth="1"/>
    <col min="7455" max="7455" width="10.453125" style="53" customWidth="1"/>
    <col min="7456" max="7680" width="9" style="53"/>
    <col min="7681" max="7681" width="8.90625" style="53" customWidth="1"/>
    <col min="7682" max="7682" width="6" style="53" customWidth="1"/>
    <col min="7683" max="7683" width="7.26953125" style="53" customWidth="1"/>
    <col min="7684" max="7709" width="6" style="53" customWidth="1"/>
    <col min="7710" max="7710" width="3.26953125" style="53" customWidth="1"/>
    <col min="7711" max="7711" width="10.453125" style="53" customWidth="1"/>
    <col min="7712" max="7936" width="9" style="53"/>
    <col min="7937" max="7937" width="8.90625" style="53" customWidth="1"/>
    <col min="7938" max="7938" width="6" style="53" customWidth="1"/>
    <col min="7939" max="7939" width="7.26953125" style="53" customWidth="1"/>
    <col min="7940" max="7965" width="6" style="53" customWidth="1"/>
    <col min="7966" max="7966" width="3.26953125" style="53" customWidth="1"/>
    <col min="7967" max="7967" width="10.453125" style="53" customWidth="1"/>
    <col min="7968" max="8192" width="9" style="53"/>
    <col min="8193" max="8193" width="8.90625" style="53" customWidth="1"/>
    <col min="8194" max="8194" width="6" style="53" customWidth="1"/>
    <col min="8195" max="8195" width="7.26953125" style="53" customWidth="1"/>
    <col min="8196" max="8221" width="6" style="53" customWidth="1"/>
    <col min="8222" max="8222" width="3.26953125" style="53" customWidth="1"/>
    <col min="8223" max="8223" width="10.453125" style="53" customWidth="1"/>
    <col min="8224" max="8448" width="9" style="53"/>
    <col min="8449" max="8449" width="8.90625" style="53" customWidth="1"/>
    <col min="8450" max="8450" width="6" style="53" customWidth="1"/>
    <col min="8451" max="8451" width="7.26953125" style="53" customWidth="1"/>
    <col min="8452" max="8477" width="6" style="53" customWidth="1"/>
    <col min="8478" max="8478" width="3.26953125" style="53" customWidth="1"/>
    <col min="8479" max="8479" width="10.453125" style="53" customWidth="1"/>
    <col min="8480" max="8704" width="9" style="53"/>
    <col min="8705" max="8705" width="8.90625" style="53" customWidth="1"/>
    <col min="8706" max="8706" width="6" style="53" customWidth="1"/>
    <col min="8707" max="8707" width="7.26953125" style="53" customWidth="1"/>
    <col min="8708" max="8733" width="6" style="53" customWidth="1"/>
    <col min="8734" max="8734" width="3.26953125" style="53" customWidth="1"/>
    <col min="8735" max="8735" width="10.453125" style="53" customWidth="1"/>
    <col min="8736" max="8960" width="9" style="53"/>
    <col min="8961" max="8961" width="8.90625" style="53" customWidth="1"/>
    <col min="8962" max="8962" width="6" style="53" customWidth="1"/>
    <col min="8963" max="8963" width="7.26953125" style="53" customWidth="1"/>
    <col min="8964" max="8989" width="6" style="53" customWidth="1"/>
    <col min="8990" max="8990" width="3.26953125" style="53" customWidth="1"/>
    <col min="8991" max="8991" width="10.453125" style="53" customWidth="1"/>
    <col min="8992" max="9216" width="9" style="53"/>
    <col min="9217" max="9217" width="8.90625" style="53" customWidth="1"/>
    <col min="9218" max="9218" width="6" style="53" customWidth="1"/>
    <col min="9219" max="9219" width="7.26953125" style="53" customWidth="1"/>
    <col min="9220" max="9245" width="6" style="53" customWidth="1"/>
    <col min="9246" max="9246" width="3.26953125" style="53" customWidth="1"/>
    <col min="9247" max="9247" width="10.453125" style="53" customWidth="1"/>
    <col min="9248" max="9472" width="9" style="53"/>
    <col min="9473" max="9473" width="8.90625" style="53" customWidth="1"/>
    <col min="9474" max="9474" width="6" style="53" customWidth="1"/>
    <col min="9475" max="9475" width="7.26953125" style="53" customWidth="1"/>
    <col min="9476" max="9501" width="6" style="53" customWidth="1"/>
    <col min="9502" max="9502" width="3.26953125" style="53" customWidth="1"/>
    <col min="9503" max="9503" width="10.453125" style="53" customWidth="1"/>
    <col min="9504" max="9728" width="9" style="53"/>
    <col min="9729" max="9729" width="8.90625" style="53" customWidth="1"/>
    <col min="9730" max="9730" width="6" style="53" customWidth="1"/>
    <col min="9731" max="9731" width="7.26953125" style="53" customWidth="1"/>
    <col min="9732" max="9757" width="6" style="53" customWidth="1"/>
    <col min="9758" max="9758" width="3.26953125" style="53" customWidth="1"/>
    <col min="9759" max="9759" width="10.453125" style="53" customWidth="1"/>
    <col min="9760" max="9984" width="9" style="53"/>
    <col min="9985" max="9985" width="8.90625" style="53" customWidth="1"/>
    <col min="9986" max="9986" width="6" style="53" customWidth="1"/>
    <col min="9987" max="9987" width="7.26953125" style="53" customWidth="1"/>
    <col min="9988" max="10013" width="6" style="53" customWidth="1"/>
    <col min="10014" max="10014" width="3.26953125" style="53" customWidth="1"/>
    <col min="10015" max="10015" width="10.453125" style="53" customWidth="1"/>
    <col min="10016" max="10240" width="9" style="53"/>
    <col min="10241" max="10241" width="8.90625" style="53" customWidth="1"/>
    <col min="10242" max="10242" width="6" style="53" customWidth="1"/>
    <col min="10243" max="10243" width="7.26953125" style="53" customWidth="1"/>
    <col min="10244" max="10269" width="6" style="53" customWidth="1"/>
    <col min="10270" max="10270" width="3.26953125" style="53" customWidth="1"/>
    <col min="10271" max="10271" width="10.453125" style="53" customWidth="1"/>
    <col min="10272" max="10496" width="9" style="53"/>
    <col min="10497" max="10497" width="8.90625" style="53" customWidth="1"/>
    <col min="10498" max="10498" width="6" style="53" customWidth="1"/>
    <col min="10499" max="10499" width="7.26953125" style="53" customWidth="1"/>
    <col min="10500" max="10525" width="6" style="53" customWidth="1"/>
    <col min="10526" max="10526" width="3.26953125" style="53" customWidth="1"/>
    <col min="10527" max="10527" width="10.453125" style="53" customWidth="1"/>
    <col min="10528" max="10752" width="9" style="53"/>
    <col min="10753" max="10753" width="8.90625" style="53" customWidth="1"/>
    <col min="10754" max="10754" width="6" style="53" customWidth="1"/>
    <col min="10755" max="10755" width="7.26953125" style="53" customWidth="1"/>
    <col min="10756" max="10781" width="6" style="53" customWidth="1"/>
    <col min="10782" max="10782" width="3.26953125" style="53" customWidth="1"/>
    <col min="10783" max="10783" width="10.453125" style="53" customWidth="1"/>
    <col min="10784" max="11008" width="9" style="53"/>
    <col min="11009" max="11009" width="8.90625" style="53" customWidth="1"/>
    <col min="11010" max="11010" width="6" style="53" customWidth="1"/>
    <col min="11011" max="11011" width="7.26953125" style="53" customWidth="1"/>
    <col min="11012" max="11037" width="6" style="53" customWidth="1"/>
    <col min="11038" max="11038" width="3.26953125" style="53" customWidth="1"/>
    <col min="11039" max="11039" width="10.453125" style="53" customWidth="1"/>
    <col min="11040" max="11264" width="9" style="53"/>
    <col min="11265" max="11265" width="8.90625" style="53" customWidth="1"/>
    <col min="11266" max="11266" width="6" style="53" customWidth="1"/>
    <col min="11267" max="11267" width="7.26953125" style="53" customWidth="1"/>
    <col min="11268" max="11293" width="6" style="53" customWidth="1"/>
    <col min="11294" max="11294" width="3.26953125" style="53" customWidth="1"/>
    <col min="11295" max="11295" width="10.453125" style="53" customWidth="1"/>
    <col min="11296" max="11520" width="9" style="53"/>
    <col min="11521" max="11521" width="8.90625" style="53" customWidth="1"/>
    <col min="11522" max="11522" width="6" style="53" customWidth="1"/>
    <col min="11523" max="11523" width="7.26953125" style="53" customWidth="1"/>
    <col min="11524" max="11549" width="6" style="53" customWidth="1"/>
    <col min="11550" max="11550" width="3.26953125" style="53" customWidth="1"/>
    <col min="11551" max="11551" width="10.453125" style="53" customWidth="1"/>
    <col min="11552" max="11776" width="9" style="53"/>
    <col min="11777" max="11777" width="8.90625" style="53" customWidth="1"/>
    <col min="11778" max="11778" width="6" style="53" customWidth="1"/>
    <col min="11779" max="11779" width="7.26953125" style="53" customWidth="1"/>
    <col min="11780" max="11805" width="6" style="53" customWidth="1"/>
    <col min="11806" max="11806" width="3.26953125" style="53" customWidth="1"/>
    <col min="11807" max="11807" width="10.453125" style="53" customWidth="1"/>
    <col min="11808" max="12032" width="9" style="53"/>
    <col min="12033" max="12033" width="8.90625" style="53" customWidth="1"/>
    <col min="12034" max="12034" width="6" style="53" customWidth="1"/>
    <col min="12035" max="12035" width="7.26953125" style="53" customWidth="1"/>
    <col min="12036" max="12061" width="6" style="53" customWidth="1"/>
    <col min="12062" max="12062" width="3.26953125" style="53" customWidth="1"/>
    <col min="12063" max="12063" width="10.453125" style="53" customWidth="1"/>
    <col min="12064" max="12288" width="9" style="53"/>
    <col min="12289" max="12289" width="8.90625" style="53" customWidth="1"/>
    <col min="12290" max="12290" width="6" style="53" customWidth="1"/>
    <col min="12291" max="12291" width="7.26953125" style="53" customWidth="1"/>
    <col min="12292" max="12317" width="6" style="53" customWidth="1"/>
    <col min="12318" max="12318" width="3.26953125" style="53" customWidth="1"/>
    <col min="12319" max="12319" width="10.453125" style="53" customWidth="1"/>
    <col min="12320" max="12544" width="9" style="53"/>
    <col min="12545" max="12545" width="8.90625" style="53" customWidth="1"/>
    <col min="12546" max="12546" width="6" style="53" customWidth="1"/>
    <col min="12547" max="12547" width="7.26953125" style="53" customWidth="1"/>
    <col min="12548" max="12573" width="6" style="53" customWidth="1"/>
    <col min="12574" max="12574" width="3.26953125" style="53" customWidth="1"/>
    <col min="12575" max="12575" width="10.453125" style="53" customWidth="1"/>
    <col min="12576" max="12800" width="9" style="53"/>
    <col min="12801" max="12801" width="8.90625" style="53" customWidth="1"/>
    <col min="12802" max="12802" width="6" style="53" customWidth="1"/>
    <col min="12803" max="12803" width="7.26953125" style="53" customWidth="1"/>
    <col min="12804" max="12829" width="6" style="53" customWidth="1"/>
    <col min="12830" max="12830" width="3.26953125" style="53" customWidth="1"/>
    <col min="12831" max="12831" width="10.453125" style="53" customWidth="1"/>
    <col min="12832" max="13056" width="9" style="53"/>
    <col min="13057" max="13057" width="8.90625" style="53" customWidth="1"/>
    <col min="13058" max="13058" width="6" style="53" customWidth="1"/>
    <col min="13059" max="13059" width="7.26953125" style="53" customWidth="1"/>
    <col min="13060" max="13085" width="6" style="53" customWidth="1"/>
    <col min="13086" max="13086" width="3.26953125" style="53" customWidth="1"/>
    <col min="13087" max="13087" width="10.453125" style="53" customWidth="1"/>
    <col min="13088" max="13312" width="9" style="53"/>
    <col min="13313" max="13313" width="8.90625" style="53" customWidth="1"/>
    <col min="13314" max="13314" width="6" style="53" customWidth="1"/>
    <col min="13315" max="13315" width="7.26953125" style="53" customWidth="1"/>
    <col min="13316" max="13341" width="6" style="53" customWidth="1"/>
    <col min="13342" max="13342" width="3.26953125" style="53" customWidth="1"/>
    <col min="13343" max="13343" width="10.453125" style="53" customWidth="1"/>
    <col min="13344" max="13568" width="9" style="53"/>
    <col min="13569" max="13569" width="8.90625" style="53" customWidth="1"/>
    <col min="13570" max="13570" width="6" style="53" customWidth="1"/>
    <col min="13571" max="13571" width="7.26953125" style="53" customWidth="1"/>
    <col min="13572" max="13597" width="6" style="53" customWidth="1"/>
    <col min="13598" max="13598" width="3.26953125" style="53" customWidth="1"/>
    <col min="13599" max="13599" width="10.453125" style="53" customWidth="1"/>
    <col min="13600" max="13824" width="9" style="53"/>
    <col min="13825" max="13825" width="8.90625" style="53" customWidth="1"/>
    <col min="13826" max="13826" width="6" style="53" customWidth="1"/>
    <col min="13827" max="13827" width="7.26953125" style="53" customWidth="1"/>
    <col min="13828" max="13853" width="6" style="53" customWidth="1"/>
    <col min="13854" max="13854" width="3.26953125" style="53" customWidth="1"/>
    <col min="13855" max="13855" width="10.453125" style="53" customWidth="1"/>
    <col min="13856" max="14080" width="9" style="53"/>
    <col min="14081" max="14081" width="8.90625" style="53" customWidth="1"/>
    <col min="14082" max="14082" width="6" style="53" customWidth="1"/>
    <col min="14083" max="14083" width="7.26953125" style="53" customWidth="1"/>
    <col min="14084" max="14109" width="6" style="53" customWidth="1"/>
    <col min="14110" max="14110" width="3.26953125" style="53" customWidth="1"/>
    <col min="14111" max="14111" width="10.453125" style="53" customWidth="1"/>
    <col min="14112" max="14336" width="9" style="53"/>
    <col min="14337" max="14337" width="8.90625" style="53" customWidth="1"/>
    <col min="14338" max="14338" width="6" style="53" customWidth="1"/>
    <col min="14339" max="14339" width="7.26953125" style="53" customWidth="1"/>
    <col min="14340" max="14365" width="6" style="53" customWidth="1"/>
    <col min="14366" max="14366" width="3.26953125" style="53" customWidth="1"/>
    <col min="14367" max="14367" width="10.453125" style="53" customWidth="1"/>
    <col min="14368" max="14592" width="9" style="53"/>
    <col min="14593" max="14593" width="8.90625" style="53" customWidth="1"/>
    <col min="14594" max="14594" width="6" style="53" customWidth="1"/>
    <col min="14595" max="14595" width="7.26953125" style="53" customWidth="1"/>
    <col min="14596" max="14621" width="6" style="53" customWidth="1"/>
    <col min="14622" max="14622" width="3.26953125" style="53" customWidth="1"/>
    <col min="14623" max="14623" width="10.453125" style="53" customWidth="1"/>
    <col min="14624" max="14848" width="9" style="53"/>
    <col min="14849" max="14849" width="8.90625" style="53" customWidth="1"/>
    <col min="14850" max="14850" width="6" style="53" customWidth="1"/>
    <col min="14851" max="14851" width="7.26953125" style="53" customWidth="1"/>
    <col min="14852" max="14877" width="6" style="53" customWidth="1"/>
    <col min="14878" max="14878" width="3.26953125" style="53" customWidth="1"/>
    <col min="14879" max="14879" width="10.453125" style="53" customWidth="1"/>
    <col min="14880" max="15104" width="9" style="53"/>
    <col min="15105" max="15105" width="8.90625" style="53" customWidth="1"/>
    <col min="15106" max="15106" width="6" style="53" customWidth="1"/>
    <col min="15107" max="15107" width="7.26953125" style="53" customWidth="1"/>
    <col min="15108" max="15133" width="6" style="53" customWidth="1"/>
    <col min="15134" max="15134" width="3.26953125" style="53" customWidth="1"/>
    <col min="15135" max="15135" width="10.453125" style="53" customWidth="1"/>
    <col min="15136" max="15360" width="9" style="53"/>
    <col min="15361" max="15361" width="8.90625" style="53" customWidth="1"/>
    <col min="15362" max="15362" width="6" style="53" customWidth="1"/>
    <col min="15363" max="15363" width="7.26953125" style="53" customWidth="1"/>
    <col min="15364" max="15389" width="6" style="53" customWidth="1"/>
    <col min="15390" max="15390" width="3.26953125" style="53" customWidth="1"/>
    <col min="15391" max="15391" width="10.453125" style="53" customWidth="1"/>
    <col min="15392" max="15616" width="9" style="53"/>
    <col min="15617" max="15617" width="8.90625" style="53" customWidth="1"/>
    <col min="15618" max="15618" width="6" style="53" customWidth="1"/>
    <col min="15619" max="15619" width="7.26953125" style="53" customWidth="1"/>
    <col min="15620" max="15645" width="6" style="53" customWidth="1"/>
    <col min="15646" max="15646" width="3.26953125" style="53" customWidth="1"/>
    <col min="15647" max="15647" width="10.453125" style="53" customWidth="1"/>
    <col min="15648" max="15872" width="9" style="53"/>
    <col min="15873" max="15873" width="8.90625" style="53" customWidth="1"/>
    <col min="15874" max="15874" width="6" style="53" customWidth="1"/>
    <col min="15875" max="15875" width="7.26953125" style="53" customWidth="1"/>
    <col min="15876" max="15901" width="6" style="53" customWidth="1"/>
    <col min="15902" max="15902" width="3.26953125" style="53" customWidth="1"/>
    <col min="15903" max="15903" width="10.453125" style="53" customWidth="1"/>
    <col min="15904" max="16128" width="9" style="53"/>
    <col min="16129" max="16129" width="8.90625" style="53" customWidth="1"/>
    <col min="16130" max="16130" width="6" style="53" customWidth="1"/>
    <col min="16131" max="16131" width="7.26953125" style="53" customWidth="1"/>
    <col min="16132" max="16157" width="6" style="53" customWidth="1"/>
    <col min="16158" max="16158" width="3.26953125" style="53" customWidth="1"/>
    <col min="16159" max="16159" width="10.453125" style="53" customWidth="1"/>
    <col min="16160" max="16384" width="9" style="53"/>
  </cols>
  <sheetData>
    <row r="1" spans="1:31" s="89" customFormat="1" ht="23.25" customHeight="1">
      <c r="A1" s="597" t="s">
        <v>487</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row>
    <row r="2" spans="1:31" s="54" customFormat="1" ht="18" customHeight="1" thickBot="1">
      <c r="A2" s="598" t="s">
        <v>488</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7"/>
      <c r="X3" s="607"/>
      <c r="Y3" s="608"/>
      <c r="Z3" s="589" t="s">
        <v>489</v>
      </c>
      <c r="AA3" s="589"/>
      <c r="AB3" s="589" t="s">
        <v>490</v>
      </c>
      <c r="AC3" s="590"/>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24000</v>
      </c>
      <c r="AA4" s="586"/>
      <c r="AB4" s="584">
        <v>25200</v>
      </c>
      <c r="AC4" s="609"/>
      <c r="AE4" s="56">
        <v>0.105</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8</v>
      </c>
      <c r="C6" s="60">
        <f t="shared" ref="C6:C35" si="1">ROUND($B$4*$A6/30*$AE$4*70/100,0)</f>
        <v>27</v>
      </c>
      <c r="D6" s="60">
        <f t="shared" ref="D6:D35" si="2">ROUND($D$4*$A6/30*$AE$4*20/100,0)</f>
        <v>9</v>
      </c>
      <c r="E6" s="60">
        <f t="shared" ref="E6:E35" si="3">ROUND($D$4*$A6/30*$AE$4*70/100,0)</f>
        <v>31</v>
      </c>
      <c r="F6" s="60">
        <f t="shared" ref="F6:F35" si="4">ROUND($F$4*$A6/30*$AE$4*20/100,0)</f>
        <v>9</v>
      </c>
      <c r="G6" s="60">
        <f t="shared" ref="G6:G35" si="5">ROUND($F$4*$A6/30*$AE$4*70/100,0)</f>
        <v>33</v>
      </c>
      <c r="H6" s="60">
        <f t="shared" ref="H6:H35" si="6">ROUND($H$4*$A6/30*$AE$4*20/100,0)</f>
        <v>11</v>
      </c>
      <c r="I6" s="60">
        <f t="shared" ref="I6:I35" si="7">ROUND($H$4*$A6/30*$AE$4*70/100,0)</f>
        <v>39</v>
      </c>
      <c r="J6" s="60">
        <f t="shared" ref="J6:J35" si="8">ROUND($J$4*$A6/30*$AE$4*20/100,0)</f>
        <v>12</v>
      </c>
      <c r="K6" s="60">
        <f t="shared" ref="K6:K35" si="9">ROUND($J$4*$A6/30*$AE$4*70/100,0)</f>
        <v>40</v>
      </c>
      <c r="L6" s="60">
        <f t="shared" ref="L6:L35" si="10">ROUND($L$4*$A6/30*$AE$4*20/100,0)</f>
        <v>12</v>
      </c>
      <c r="M6" s="60">
        <f t="shared" ref="M6:M35" si="11">ROUND($L$4*$A6/30*$AE$4*70/100,0)</f>
        <v>42</v>
      </c>
      <c r="N6" s="60">
        <f t="shared" ref="N6:N35" si="12">ROUND($N$4*$A6/30*$AE$4*20/100,0)</f>
        <v>13</v>
      </c>
      <c r="O6" s="60">
        <f t="shared" ref="O6:O35" si="13">ROUND($N$4*$A6/30*$AE$4*70/100,0)</f>
        <v>44</v>
      </c>
      <c r="P6" s="60">
        <f t="shared" ref="P6:P35" si="14">ROUND($P$4*$A6/30*$AE$4*20/100,0)</f>
        <v>13</v>
      </c>
      <c r="Q6" s="60">
        <f t="shared" ref="Q6:Q35" si="15">ROUND($P$4*$A6/30*$AE$4*70/100,0)</f>
        <v>47</v>
      </c>
      <c r="R6" s="60">
        <f t="shared" ref="R6:R35" si="16">ROUND($R$4*$A6/30*$AE$4*20/100,0)</f>
        <v>14</v>
      </c>
      <c r="S6" s="60">
        <f t="shared" ref="S6:S35" si="17">ROUND($R$4*$A6/30*$AE$4*70/100,0)</f>
        <v>49</v>
      </c>
      <c r="T6" s="60">
        <f t="shared" ref="T6:T35" si="18">ROUND($T$4*$A6/30*$AE$4*20/100,0)</f>
        <v>15</v>
      </c>
      <c r="U6" s="60">
        <f t="shared" ref="U6:U35" si="19">ROUND($T$4*$A6/30*$AE$4*70/100,0)</f>
        <v>51</v>
      </c>
      <c r="V6" s="60">
        <f t="shared" ref="V6:V35" si="20">ROUND($V$4*$A6/30*$AE$4*20/100,0)</f>
        <v>15</v>
      </c>
      <c r="W6" s="60">
        <f t="shared" ref="W6:W35" si="21">ROUND($V$4*$A6/30*$AE$4*70/100,0)</f>
        <v>54</v>
      </c>
      <c r="X6" s="60">
        <f t="shared" ref="X6:X35" si="22">ROUND($X$4*$A6/30*$AE$4*20/100,0)</f>
        <v>16</v>
      </c>
      <c r="Y6" s="60">
        <f t="shared" ref="Y6:Y35" si="23">ROUND($X$4*$A6/30*$AE$4*70/100,0)</f>
        <v>57</v>
      </c>
      <c r="Z6" s="60">
        <f t="shared" ref="Z6:Z35" si="24">ROUND($Z$4*$A6/30*$AE$4*20/100,0)</f>
        <v>17</v>
      </c>
      <c r="AA6" s="60">
        <f t="shared" ref="AA6:AA35" si="25">ROUND($Z$4*$A6/30*$AE$4*70/100,0)</f>
        <v>59</v>
      </c>
      <c r="AB6" s="60">
        <f t="shared" ref="AB6:AB35" si="26">ROUND($AB$4*$A6/30*$AE$4*20/100,0)</f>
        <v>18</v>
      </c>
      <c r="AC6" s="61">
        <f t="shared" ref="AC6:AC35" si="27">ROUND($AB$4*$A6/30*$AE$4*70/100,0)</f>
        <v>62</v>
      </c>
    </row>
    <row r="7" spans="1:31" s="62" customFormat="1" ht="11.15" customHeight="1">
      <c r="A7" s="59">
        <v>2</v>
      </c>
      <c r="B7" s="60">
        <f t="shared" si="0"/>
        <v>16</v>
      </c>
      <c r="C7" s="60">
        <f t="shared" si="1"/>
        <v>54</v>
      </c>
      <c r="D7" s="60">
        <f t="shared" si="2"/>
        <v>18</v>
      </c>
      <c r="E7" s="60">
        <f t="shared" si="3"/>
        <v>61</v>
      </c>
      <c r="F7" s="60">
        <f t="shared" si="4"/>
        <v>19</v>
      </c>
      <c r="G7" s="60">
        <f t="shared" si="5"/>
        <v>66</v>
      </c>
      <c r="H7" s="60">
        <f t="shared" si="6"/>
        <v>22</v>
      </c>
      <c r="I7" s="60">
        <f t="shared" si="7"/>
        <v>78</v>
      </c>
      <c r="J7" s="60">
        <f t="shared" si="8"/>
        <v>23</v>
      </c>
      <c r="K7" s="60">
        <f t="shared" si="9"/>
        <v>81</v>
      </c>
      <c r="L7" s="60">
        <f t="shared" si="10"/>
        <v>24</v>
      </c>
      <c r="M7" s="60">
        <f t="shared" si="11"/>
        <v>85</v>
      </c>
      <c r="N7" s="60">
        <f t="shared" si="12"/>
        <v>25</v>
      </c>
      <c r="O7" s="60">
        <f t="shared" si="13"/>
        <v>88</v>
      </c>
      <c r="P7" s="60">
        <f t="shared" si="14"/>
        <v>27</v>
      </c>
      <c r="Q7" s="60">
        <f t="shared" si="15"/>
        <v>93</v>
      </c>
      <c r="R7" s="60">
        <f t="shared" si="16"/>
        <v>28</v>
      </c>
      <c r="S7" s="60">
        <f t="shared" si="17"/>
        <v>98</v>
      </c>
      <c r="T7" s="60">
        <f t="shared" si="18"/>
        <v>29</v>
      </c>
      <c r="U7" s="60">
        <f t="shared" si="19"/>
        <v>103</v>
      </c>
      <c r="V7" s="60">
        <f t="shared" si="20"/>
        <v>31</v>
      </c>
      <c r="W7" s="60">
        <f t="shared" si="21"/>
        <v>108</v>
      </c>
      <c r="X7" s="60">
        <f t="shared" si="22"/>
        <v>32</v>
      </c>
      <c r="Y7" s="60">
        <f t="shared" si="23"/>
        <v>113</v>
      </c>
      <c r="Z7" s="60">
        <f t="shared" si="24"/>
        <v>34</v>
      </c>
      <c r="AA7" s="60">
        <f t="shared" si="25"/>
        <v>118</v>
      </c>
      <c r="AB7" s="60">
        <f t="shared" si="26"/>
        <v>35</v>
      </c>
      <c r="AC7" s="61">
        <f t="shared" si="27"/>
        <v>123</v>
      </c>
    </row>
    <row r="8" spans="1:31" s="62" customFormat="1" ht="11.15" customHeight="1">
      <c r="A8" s="59">
        <v>3</v>
      </c>
      <c r="B8" s="60">
        <f t="shared" si="0"/>
        <v>23</v>
      </c>
      <c r="C8" s="60">
        <f t="shared" si="1"/>
        <v>82</v>
      </c>
      <c r="D8" s="60">
        <f t="shared" si="2"/>
        <v>26</v>
      </c>
      <c r="E8" s="60">
        <f t="shared" si="3"/>
        <v>92</v>
      </c>
      <c r="F8" s="60">
        <f t="shared" si="4"/>
        <v>28</v>
      </c>
      <c r="G8" s="60">
        <f t="shared" si="5"/>
        <v>99</v>
      </c>
      <c r="H8" s="60">
        <f t="shared" si="6"/>
        <v>33</v>
      </c>
      <c r="I8" s="60">
        <f t="shared" si="7"/>
        <v>116</v>
      </c>
      <c r="J8" s="60">
        <f t="shared" si="8"/>
        <v>35</v>
      </c>
      <c r="K8" s="60">
        <f t="shared" si="9"/>
        <v>121</v>
      </c>
      <c r="L8" s="60">
        <f t="shared" si="10"/>
        <v>36</v>
      </c>
      <c r="M8" s="60">
        <f t="shared" si="11"/>
        <v>127</v>
      </c>
      <c r="N8" s="60">
        <f t="shared" si="12"/>
        <v>38</v>
      </c>
      <c r="O8" s="60">
        <f t="shared" si="13"/>
        <v>131</v>
      </c>
      <c r="P8" s="60">
        <f t="shared" si="14"/>
        <v>40</v>
      </c>
      <c r="Q8" s="60">
        <f t="shared" si="15"/>
        <v>140</v>
      </c>
      <c r="R8" s="60">
        <f t="shared" si="16"/>
        <v>42</v>
      </c>
      <c r="S8" s="60">
        <f t="shared" si="17"/>
        <v>147</v>
      </c>
      <c r="T8" s="60">
        <f t="shared" si="18"/>
        <v>44</v>
      </c>
      <c r="U8" s="60">
        <f t="shared" si="19"/>
        <v>154</v>
      </c>
      <c r="V8" s="60">
        <f t="shared" si="20"/>
        <v>46</v>
      </c>
      <c r="W8" s="60">
        <f t="shared" si="21"/>
        <v>162</v>
      </c>
      <c r="X8" s="60">
        <f t="shared" si="22"/>
        <v>49</v>
      </c>
      <c r="Y8" s="60">
        <f t="shared" si="23"/>
        <v>170</v>
      </c>
      <c r="Z8" s="60">
        <f t="shared" si="24"/>
        <v>50</v>
      </c>
      <c r="AA8" s="60">
        <f t="shared" si="25"/>
        <v>176</v>
      </c>
      <c r="AB8" s="60">
        <f t="shared" si="26"/>
        <v>53</v>
      </c>
      <c r="AC8" s="61">
        <f t="shared" si="27"/>
        <v>185</v>
      </c>
    </row>
    <row r="9" spans="1:31" s="62" customFormat="1" ht="11.15" customHeight="1">
      <c r="A9" s="59">
        <v>4</v>
      </c>
      <c r="B9" s="60">
        <f t="shared" si="0"/>
        <v>31</v>
      </c>
      <c r="C9" s="60">
        <f t="shared" si="1"/>
        <v>109</v>
      </c>
      <c r="D9" s="60">
        <f t="shared" si="2"/>
        <v>35</v>
      </c>
      <c r="E9" s="60">
        <f t="shared" si="3"/>
        <v>123</v>
      </c>
      <c r="F9" s="60">
        <f t="shared" si="4"/>
        <v>38</v>
      </c>
      <c r="G9" s="60">
        <f t="shared" si="5"/>
        <v>132</v>
      </c>
      <c r="H9" s="60">
        <f t="shared" si="6"/>
        <v>44</v>
      </c>
      <c r="I9" s="60">
        <f t="shared" si="7"/>
        <v>155</v>
      </c>
      <c r="J9" s="60">
        <f t="shared" si="8"/>
        <v>46</v>
      </c>
      <c r="K9" s="60">
        <f t="shared" si="9"/>
        <v>162</v>
      </c>
      <c r="L9" s="60">
        <f t="shared" si="10"/>
        <v>48</v>
      </c>
      <c r="M9" s="60">
        <f t="shared" si="11"/>
        <v>169</v>
      </c>
      <c r="N9" s="60">
        <f t="shared" si="12"/>
        <v>50</v>
      </c>
      <c r="O9" s="60">
        <f t="shared" si="13"/>
        <v>175</v>
      </c>
      <c r="P9" s="60">
        <f t="shared" si="14"/>
        <v>53</v>
      </c>
      <c r="Q9" s="60">
        <f t="shared" si="15"/>
        <v>187</v>
      </c>
      <c r="R9" s="60">
        <f t="shared" si="16"/>
        <v>56</v>
      </c>
      <c r="S9" s="60">
        <f t="shared" si="17"/>
        <v>196</v>
      </c>
      <c r="T9" s="60">
        <f t="shared" si="18"/>
        <v>59</v>
      </c>
      <c r="U9" s="60">
        <f t="shared" si="19"/>
        <v>206</v>
      </c>
      <c r="V9" s="60">
        <f t="shared" si="20"/>
        <v>62</v>
      </c>
      <c r="W9" s="60">
        <f t="shared" si="21"/>
        <v>216</v>
      </c>
      <c r="X9" s="60">
        <f t="shared" si="22"/>
        <v>65</v>
      </c>
      <c r="Y9" s="60">
        <f t="shared" si="23"/>
        <v>226</v>
      </c>
      <c r="Z9" s="60">
        <f t="shared" si="24"/>
        <v>67</v>
      </c>
      <c r="AA9" s="60">
        <f t="shared" si="25"/>
        <v>235</v>
      </c>
      <c r="AB9" s="60">
        <f t="shared" si="26"/>
        <v>71</v>
      </c>
      <c r="AC9" s="61">
        <f t="shared" si="27"/>
        <v>247</v>
      </c>
    </row>
    <row r="10" spans="1:31" s="62" customFormat="1" ht="11.15" customHeight="1">
      <c r="A10" s="59">
        <v>5</v>
      </c>
      <c r="B10" s="60">
        <f t="shared" si="0"/>
        <v>39</v>
      </c>
      <c r="C10" s="60">
        <f t="shared" si="1"/>
        <v>136</v>
      </c>
      <c r="D10" s="60">
        <f t="shared" si="2"/>
        <v>44</v>
      </c>
      <c r="E10" s="60">
        <f t="shared" si="3"/>
        <v>154</v>
      </c>
      <c r="F10" s="60">
        <f t="shared" si="4"/>
        <v>47</v>
      </c>
      <c r="G10" s="60">
        <f t="shared" si="5"/>
        <v>165</v>
      </c>
      <c r="H10" s="60">
        <f t="shared" si="6"/>
        <v>55</v>
      </c>
      <c r="I10" s="60">
        <f t="shared" si="7"/>
        <v>194</v>
      </c>
      <c r="J10" s="60">
        <f t="shared" si="8"/>
        <v>58</v>
      </c>
      <c r="K10" s="60">
        <f t="shared" si="9"/>
        <v>202</v>
      </c>
      <c r="L10" s="60">
        <f t="shared" si="10"/>
        <v>60</v>
      </c>
      <c r="M10" s="60">
        <f t="shared" si="11"/>
        <v>212</v>
      </c>
      <c r="N10" s="60">
        <f t="shared" si="12"/>
        <v>63</v>
      </c>
      <c r="O10" s="60">
        <f t="shared" si="13"/>
        <v>219</v>
      </c>
      <c r="P10" s="60">
        <f t="shared" si="14"/>
        <v>67</v>
      </c>
      <c r="Q10" s="60">
        <f t="shared" si="15"/>
        <v>233</v>
      </c>
      <c r="R10" s="60">
        <f t="shared" si="16"/>
        <v>70</v>
      </c>
      <c r="S10" s="60">
        <f t="shared" si="17"/>
        <v>245</v>
      </c>
      <c r="T10" s="60">
        <f t="shared" si="18"/>
        <v>74</v>
      </c>
      <c r="U10" s="60">
        <f t="shared" si="19"/>
        <v>257</v>
      </c>
      <c r="V10" s="60">
        <f t="shared" si="20"/>
        <v>77</v>
      </c>
      <c r="W10" s="60">
        <f t="shared" si="21"/>
        <v>270</v>
      </c>
      <c r="X10" s="60">
        <f t="shared" si="22"/>
        <v>81</v>
      </c>
      <c r="Y10" s="60">
        <f t="shared" si="23"/>
        <v>283</v>
      </c>
      <c r="Z10" s="60">
        <f t="shared" si="24"/>
        <v>84</v>
      </c>
      <c r="AA10" s="60">
        <f t="shared" si="25"/>
        <v>294</v>
      </c>
      <c r="AB10" s="60">
        <f t="shared" si="26"/>
        <v>88</v>
      </c>
      <c r="AC10" s="61">
        <f t="shared" si="27"/>
        <v>309</v>
      </c>
    </row>
    <row r="11" spans="1:31" s="62" customFormat="1" ht="11.15" customHeight="1">
      <c r="A11" s="59">
        <v>6</v>
      </c>
      <c r="B11" s="60">
        <f t="shared" si="0"/>
        <v>47</v>
      </c>
      <c r="C11" s="60">
        <f t="shared" si="1"/>
        <v>163</v>
      </c>
      <c r="D11" s="60">
        <f t="shared" si="2"/>
        <v>53</v>
      </c>
      <c r="E11" s="60">
        <f t="shared" si="3"/>
        <v>184</v>
      </c>
      <c r="F11" s="60">
        <f t="shared" si="4"/>
        <v>57</v>
      </c>
      <c r="G11" s="60">
        <f t="shared" si="5"/>
        <v>198</v>
      </c>
      <c r="H11" s="60">
        <f t="shared" si="6"/>
        <v>67</v>
      </c>
      <c r="I11" s="60">
        <f t="shared" si="7"/>
        <v>233</v>
      </c>
      <c r="J11" s="60">
        <f t="shared" si="8"/>
        <v>69</v>
      </c>
      <c r="K11" s="60">
        <f t="shared" si="9"/>
        <v>243</v>
      </c>
      <c r="L11" s="60">
        <f t="shared" si="10"/>
        <v>73</v>
      </c>
      <c r="M11" s="60">
        <f t="shared" si="11"/>
        <v>254</v>
      </c>
      <c r="N11" s="60">
        <f t="shared" si="12"/>
        <v>75</v>
      </c>
      <c r="O11" s="60">
        <f t="shared" si="13"/>
        <v>263</v>
      </c>
      <c r="P11" s="60">
        <f t="shared" si="14"/>
        <v>80</v>
      </c>
      <c r="Q11" s="60">
        <f t="shared" si="15"/>
        <v>280</v>
      </c>
      <c r="R11" s="60">
        <f t="shared" si="16"/>
        <v>84</v>
      </c>
      <c r="S11" s="60">
        <f t="shared" si="17"/>
        <v>294</v>
      </c>
      <c r="T11" s="60">
        <f t="shared" si="18"/>
        <v>88</v>
      </c>
      <c r="U11" s="60">
        <f t="shared" si="19"/>
        <v>309</v>
      </c>
      <c r="V11" s="60">
        <f t="shared" si="20"/>
        <v>92</v>
      </c>
      <c r="W11" s="60">
        <f t="shared" si="21"/>
        <v>323</v>
      </c>
      <c r="X11" s="60">
        <f t="shared" si="22"/>
        <v>97</v>
      </c>
      <c r="Y11" s="60">
        <f t="shared" si="23"/>
        <v>340</v>
      </c>
      <c r="Z11" s="60">
        <f t="shared" si="24"/>
        <v>101</v>
      </c>
      <c r="AA11" s="60">
        <f t="shared" si="25"/>
        <v>353</v>
      </c>
      <c r="AB11" s="60">
        <f t="shared" si="26"/>
        <v>106</v>
      </c>
      <c r="AC11" s="61">
        <f t="shared" si="27"/>
        <v>370</v>
      </c>
    </row>
    <row r="12" spans="1:31" s="62" customFormat="1" ht="11.15" customHeight="1">
      <c r="A12" s="59">
        <v>7</v>
      </c>
      <c r="B12" s="60">
        <f t="shared" si="0"/>
        <v>54</v>
      </c>
      <c r="C12" s="60">
        <f t="shared" si="1"/>
        <v>190</v>
      </c>
      <c r="D12" s="60">
        <f t="shared" si="2"/>
        <v>61</v>
      </c>
      <c r="E12" s="60">
        <f t="shared" si="3"/>
        <v>215</v>
      </c>
      <c r="F12" s="60">
        <f t="shared" si="4"/>
        <v>66</v>
      </c>
      <c r="G12" s="60">
        <f t="shared" si="5"/>
        <v>232</v>
      </c>
      <c r="H12" s="60">
        <f t="shared" si="6"/>
        <v>78</v>
      </c>
      <c r="I12" s="60">
        <f t="shared" si="7"/>
        <v>272</v>
      </c>
      <c r="J12" s="60">
        <f t="shared" si="8"/>
        <v>81</v>
      </c>
      <c r="K12" s="60">
        <f t="shared" si="9"/>
        <v>283</v>
      </c>
      <c r="L12" s="60">
        <f t="shared" si="10"/>
        <v>85</v>
      </c>
      <c r="M12" s="60">
        <f t="shared" si="11"/>
        <v>296</v>
      </c>
      <c r="N12" s="60">
        <f t="shared" si="12"/>
        <v>88</v>
      </c>
      <c r="O12" s="60">
        <f t="shared" si="13"/>
        <v>307</v>
      </c>
      <c r="P12" s="60">
        <f t="shared" si="14"/>
        <v>93</v>
      </c>
      <c r="Q12" s="60">
        <f t="shared" si="15"/>
        <v>327</v>
      </c>
      <c r="R12" s="60">
        <f t="shared" si="16"/>
        <v>98</v>
      </c>
      <c r="S12" s="60">
        <f t="shared" si="17"/>
        <v>343</v>
      </c>
      <c r="T12" s="60">
        <f t="shared" si="18"/>
        <v>103</v>
      </c>
      <c r="U12" s="60">
        <f t="shared" si="19"/>
        <v>360</v>
      </c>
      <c r="V12" s="60">
        <f t="shared" si="20"/>
        <v>108</v>
      </c>
      <c r="W12" s="60">
        <f t="shared" si="21"/>
        <v>377</v>
      </c>
      <c r="X12" s="60">
        <f t="shared" si="22"/>
        <v>113</v>
      </c>
      <c r="Y12" s="60">
        <f t="shared" si="23"/>
        <v>396</v>
      </c>
      <c r="Z12" s="60">
        <f t="shared" si="24"/>
        <v>118</v>
      </c>
      <c r="AA12" s="60">
        <f t="shared" si="25"/>
        <v>412</v>
      </c>
      <c r="AB12" s="60">
        <f t="shared" si="26"/>
        <v>123</v>
      </c>
      <c r="AC12" s="61">
        <f t="shared" si="27"/>
        <v>432</v>
      </c>
    </row>
    <row r="13" spans="1:31" s="62" customFormat="1" ht="11.15" customHeight="1">
      <c r="A13" s="59">
        <v>8</v>
      </c>
      <c r="B13" s="60">
        <f t="shared" si="0"/>
        <v>62</v>
      </c>
      <c r="C13" s="60">
        <f t="shared" si="1"/>
        <v>218</v>
      </c>
      <c r="D13" s="60">
        <f t="shared" si="2"/>
        <v>70</v>
      </c>
      <c r="E13" s="60">
        <f t="shared" si="3"/>
        <v>246</v>
      </c>
      <c r="F13" s="60">
        <f t="shared" si="4"/>
        <v>76</v>
      </c>
      <c r="G13" s="60">
        <f t="shared" si="5"/>
        <v>265</v>
      </c>
      <c r="H13" s="60">
        <f t="shared" si="6"/>
        <v>89</v>
      </c>
      <c r="I13" s="60">
        <f t="shared" si="7"/>
        <v>310</v>
      </c>
      <c r="J13" s="60">
        <f t="shared" si="8"/>
        <v>92</v>
      </c>
      <c r="K13" s="60">
        <f t="shared" si="9"/>
        <v>323</v>
      </c>
      <c r="L13" s="60">
        <f t="shared" si="10"/>
        <v>97</v>
      </c>
      <c r="M13" s="60">
        <f t="shared" si="11"/>
        <v>339</v>
      </c>
      <c r="N13" s="60">
        <f t="shared" si="12"/>
        <v>100</v>
      </c>
      <c r="O13" s="60">
        <f t="shared" si="13"/>
        <v>350</v>
      </c>
      <c r="P13" s="60">
        <f t="shared" si="14"/>
        <v>107</v>
      </c>
      <c r="Q13" s="60">
        <f t="shared" si="15"/>
        <v>373</v>
      </c>
      <c r="R13" s="60">
        <f t="shared" si="16"/>
        <v>112</v>
      </c>
      <c r="S13" s="60">
        <f t="shared" si="17"/>
        <v>392</v>
      </c>
      <c r="T13" s="60">
        <f t="shared" si="18"/>
        <v>118</v>
      </c>
      <c r="U13" s="60">
        <f t="shared" si="19"/>
        <v>412</v>
      </c>
      <c r="V13" s="60">
        <f t="shared" si="20"/>
        <v>123</v>
      </c>
      <c r="W13" s="60">
        <f t="shared" si="21"/>
        <v>431</v>
      </c>
      <c r="X13" s="60">
        <f t="shared" si="22"/>
        <v>129</v>
      </c>
      <c r="Y13" s="60">
        <f t="shared" si="23"/>
        <v>453</v>
      </c>
      <c r="Z13" s="60">
        <f t="shared" si="24"/>
        <v>134</v>
      </c>
      <c r="AA13" s="60">
        <f t="shared" si="25"/>
        <v>470</v>
      </c>
      <c r="AB13" s="60">
        <f t="shared" si="26"/>
        <v>141</v>
      </c>
      <c r="AC13" s="61">
        <f t="shared" si="27"/>
        <v>494</v>
      </c>
    </row>
    <row r="14" spans="1:31" s="62" customFormat="1" ht="11.15" customHeight="1">
      <c r="A14" s="59">
        <v>9</v>
      </c>
      <c r="B14" s="60">
        <f t="shared" si="0"/>
        <v>70</v>
      </c>
      <c r="C14" s="60">
        <f t="shared" si="1"/>
        <v>245</v>
      </c>
      <c r="D14" s="60">
        <f t="shared" si="2"/>
        <v>79</v>
      </c>
      <c r="E14" s="60">
        <f t="shared" si="3"/>
        <v>277</v>
      </c>
      <c r="F14" s="60">
        <f t="shared" si="4"/>
        <v>85</v>
      </c>
      <c r="G14" s="60">
        <f t="shared" si="5"/>
        <v>298</v>
      </c>
      <c r="H14" s="60">
        <f t="shared" si="6"/>
        <v>100</v>
      </c>
      <c r="I14" s="60">
        <f t="shared" si="7"/>
        <v>349</v>
      </c>
      <c r="J14" s="60">
        <f t="shared" si="8"/>
        <v>104</v>
      </c>
      <c r="K14" s="60">
        <f t="shared" si="9"/>
        <v>364</v>
      </c>
      <c r="L14" s="60">
        <f t="shared" si="10"/>
        <v>109</v>
      </c>
      <c r="M14" s="60">
        <f t="shared" si="11"/>
        <v>381</v>
      </c>
      <c r="N14" s="60">
        <f t="shared" si="12"/>
        <v>113</v>
      </c>
      <c r="O14" s="60">
        <f t="shared" si="13"/>
        <v>394</v>
      </c>
      <c r="P14" s="60">
        <f t="shared" si="14"/>
        <v>120</v>
      </c>
      <c r="Q14" s="60">
        <f t="shared" si="15"/>
        <v>420</v>
      </c>
      <c r="R14" s="60">
        <f t="shared" si="16"/>
        <v>126</v>
      </c>
      <c r="S14" s="60">
        <f t="shared" si="17"/>
        <v>441</v>
      </c>
      <c r="T14" s="60">
        <f t="shared" si="18"/>
        <v>132</v>
      </c>
      <c r="U14" s="60">
        <f t="shared" si="19"/>
        <v>463</v>
      </c>
      <c r="V14" s="60">
        <f t="shared" si="20"/>
        <v>139</v>
      </c>
      <c r="W14" s="60">
        <f t="shared" si="21"/>
        <v>485</v>
      </c>
      <c r="X14" s="60">
        <f t="shared" si="22"/>
        <v>146</v>
      </c>
      <c r="Y14" s="60">
        <f t="shared" si="23"/>
        <v>509</v>
      </c>
      <c r="Z14" s="60">
        <f t="shared" si="24"/>
        <v>151</v>
      </c>
      <c r="AA14" s="60">
        <f t="shared" si="25"/>
        <v>529</v>
      </c>
      <c r="AB14" s="60">
        <f t="shared" si="26"/>
        <v>159</v>
      </c>
      <c r="AC14" s="61">
        <f t="shared" si="27"/>
        <v>556</v>
      </c>
    </row>
    <row r="15" spans="1:31" s="62" customFormat="1" ht="11.15" customHeight="1">
      <c r="A15" s="59">
        <v>10</v>
      </c>
      <c r="B15" s="60">
        <f t="shared" si="0"/>
        <v>78</v>
      </c>
      <c r="C15" s="60">
        <f t="shared" si="1"/>
        <v>272</v>
      </c>
      <c r="D15" s="60">
        <f t="shared" si="2"/>
        <v>88</v>
      </c>
      <c r="E15" s="60">
        <f t="shared" si="3"/>
        <v>307</v>
      </c>
      <c r="F15" s="60">
        <f t="shared" si="4"/>
        <v>95</v>
      </c>
      <c r="G15" s="60">
        <f t="shared" si="5"/>
        <v>331</v>
      </c>
      <c r="H15" s="60">
        <f t="shared" si="6"/>
        <v>111</v>
      </c>
      <c r="I15" s="60">
        <f t="shared" si="7"/>
        <v>388</v>
      </c>
      <c r="J15" s="60">
        <f t="shared" si="8"/>
        <v>116</v>
      </c>
      <c r="K15" s="60">
        <f t="shared" si="9"/>
        <v>404</v>
      </c>
      <c r="L15" s="60">
        <f t="shared" si="10"/>
        <v>121</v>
      </c>
      <c r="M15" s="60">
        <f t="shared" si="11"/>
        <v>423</v>
      </c>
      <c r="N15" s="60">
        <f t="shared" si="12"/>
        <v>125</v>
      </c>
      <c r="O15" s="60">
        <f t="shared" si="13"/>
        <v>438</v>
      </c>
      <c r="P15" s="60">
        <f t="shared" si="14"/>
        <v>133</v>
      </c>
      <c r="Q15" s="60">
        <f t="shared" si="15"/>
        <v>467</v>
      </c>
      <c r="R15" s="60">
        <f t="shared" si="16"/>
        <v>140</v>
      </c>
      <c r="S15" s="60">
        <f t="shared" si="17"/>
        <v>490</v>
      </c>
      <c r="T15" s="60">
        <f t="shared" si="18"/>
        <v>147</v>
      </c>
      <c r="U15" s="60">
        <f t="shared" si="19"/>
        <v>515</v>
      </c>
      <c r="V15" s="60">
        <f t="shared" si="20"/>
        <v>154</v>
      </c>
      <c r="W15" s="60">
        <f t="shared" si="21"/>
        <v>539</v>
      </c>
      <c r="X15" s="60">
        <f t="shared" si="22"/>
        <v>162</v>
      </c>
      <c r="Y15" s="60">
        <f t="shared" si="23"/>
        <v>566</v>
      </c>
      <c r="Z15" s="60">
        <f t="shared" si="24"/>
        <v>168</v>
      </c>
      <c r="AA15" s="60">
        <f t="shared" si="25"/>
        <v>588</v>
      </c>
      <c r="AB15" s="60">
        <f t="shared" si="26"/>
        <v>176</v>
      </c>
      <c r="AC15" s="61">
        <f t="shared" si="27"/>
        <v>617</v>
      </c>
    </row>
    <row r="16" spans="1:31" s="62" customFormat="1" ht="11.15" customHeight="1">
      <c r="A16" s="59">
        <v>11</v>
      </c>
      <c r="B16" s="60">
        <f t="shared" si="0"/>
        <v>85</v>
      </c>
      <c r="C16" s="60">
        <f t="shared" si="1"/>
        <v>299</v>
      </c>
      <c r="D16" s="60">
        <f t="shared" si="2"/>
        <v>97</v>
      </c>
      <c r="E16" s="60">
        <f t="shared" si="3"/>
        <v>338</v>
      </c>
      <c r="F16" s="60">
        <f t="shared" si="4"/>
        <v>104</v>
      </c>
      <c r="G16" s="60">
        <f t="shared" si="5"/>
        <v>364</v>
      </c>
      <c r="H16" s="60">
        <f t="shared" si="6"/>
        <v>122</v>
      </c>
      <c r="I16" s="60">
        <f t="shared" si="7"/>
        <v>427</v>
      </c>
      <c r="J16" s="60">
        <f t="shared" si="8"/>
        <v>127</v>
      </c>
      <c r="K16" s="60">
        <f t="shared" si="9"/>
        <v>445</v>
      </c>
      <c r="L16" s="60">
        <f t="shared" si="10"/>
        <v>133</v>
      </c>
      <c r="M16" s="60">
        <f t="shared" si="11"/>
        <v>466</v>
      </c>
      <c r="N16" s="60">
        <f t="shared" si="12"/>
        <v>138</v>
      </c>
      <c r="O16" s="60">
        <f t="shared" si="13"/>
        <v>482</v>
      </c>
      <c r="P16" s="60">
        <f t="shared" si="14"/>
        <v>147</v>
      </c>
      <c r="Q16" s="60">
        <f t="shared" si="15"/>
        <v>513</v>
      </c>
      <c r="R16" s="60">
        <f t="shared" si="16"/>
        <v>154</v>
      </c>
      <c r="S16" s="60">
        <f t="shared" si="17"/>
        <v>539</v>
      </c>
      <c r="T16" s="60">
        <f t="shared" si="18"/>
        <v>162</v>
      </c>
      <c r="U16" s="60">
        <f t="shared" si="19"/>
        <v>566</v>
      </c>
      <c r="V16" s="60">
        <f t="shared" si="20"/>
        <v>169</v>
      </c>
      <c r="W16" s="60">
        <f t="shared" si="21"/>
        <v>593</v>
      </c>
      <c r="X16" s="60">
        <f t="shared" si="22"/>
        <v>178</v>
      </c>
      <c r="Y16" s="60">
        <f t="shared" si="23"/>
        <v>623</v>
      </c>
      <c r="Z16" s="60">
        <f t="shared" si="24"/>
        <v>185</v>
      </c>
      <c r="AA16" s="60">
        <f t="shared" si="25"/>
        <v>647</v>
      </c>
      <c r="AB16" s="60">
        <f t="shared" si="26"/>
        <v>194</v>
      </c>
      <c r="AC16" s="61">
        <f t="shared" si="27"/>
        <v>679</v>
      </c>
    </row>
    <row r="17" spans="1:29" s="62" customFormat="1" ht="11.15" customHeight="1">
      <c r="A17" s="59">
        <v>12</v>
      </c>
      <c r="B17" s="60">
        <f t="shared" si="0"/>
        <v>93</v>
      </c>
      <c r="C17" s="60">
        <f t="shared" si="1"/>
        <v>326</v>
      </c>
      <c r="D17" s="60">
        <f t="shared" si="2"/>
        <v>105</v>
      </c>
      <c r="E17" s="60">
        <f t="shared" si="3"/>
        <v>369</v>
      </c>
      <c r="F17" s="60">
        <f t="shared" si="4"/>
        <v>113</v>
      </c>
      <c r="G17" s="60">
        <f t="shared" si="5"/>
        <v>397</v>
      </c>
      <c r="H17" s="60">
        <f t="shared" si="6"/>
        <v>133</v>
      </c>
      <c r="I17" s="60">
        <f t="shared" si="7"/>
        <v>466</v>
      </c>
      <c r="J17" s="60">
        <f t="shared" si="8"/>
        <v>139</v>
      </c>
      <c r="K17" s="60">
        <f t="shared" si="9"/>
        <v>485</v>
      </c>
      <c r="L17" s="60">
        <f t="shared" si="10"/>
        <v>145</v>
      </c>
      <c r="M17" s="60">
        <f t="shared" si="11"/>
        <v>508</v>
      </c>
      <c r="N17" s="60">
        <f t="shared" si="12"/>
        <v>150</v>
      </c>
      <c r="O17" s="60">
        <f t="shared" si="13"/>
        <v>526</v>
      </c>
      <c r="P17" s="60">
        <f t="shared" si="14"/>
        <v>160</v>
      </c>
      <c r="Q17" s="60">
        <f t="shared" si="15"/>
        <v>560</v>
      </c>
      <c r="R17" s="60">
        <f t="shared" si="16"/>
        <v>168</v>
      </c>
      <c r="S17" s="60">
        <f t="shared" si="17"/>
        <v>588</v>
      </c>
      <c r="T17" s="60">
        <f t="shared" si="18"/>
        <v>176</v>
      </c>
      <c r="U17" s="60">
        <f t="shared" si="19"/>
        <v>618</v>
      </c>
      <c r="V17" s="60">
        <f t="shared" si="20"/>
        <v>185</v>
      </c>
      <c r="W17" s="60">
        <f t="shared" si="21"/>
        <v>647</v>
      </c>
      <c r="X17" s="60">
        <f t="shared" si="22"/>
        <v>194</v>
      </c>
      <c r="Y17" s="60">
        <f t="shared" si="23"/>
        <v>679</v>
      </c>
      <c r="Z17" s="60">
        <f t="shared" si="24"/>
        <v>202</v>
      </c>
      <c r="AA17" s="60">
        <f t="shared" si="25"/>
        <v>706</v>
      </c>
      <c r="AB17" s="60">
        <f t="shared" si="26"/>
        <v>212</v>
      </c>
      <c r="AC17" s="61">
        <f t="shared" si="27"/>
        <v>741</v>
      </c>
    </row>
    <row r="18" spans="1:29" s="62" customFormat="1" ht="11.15" customHeight="1">
      <c r="A18" s="59">
        <v>13</v>
      </c>
      <c r="B18" s="60">
        <f t="shared" si="0"/>
        <v>101</v>
      </c>
      <c r="C18" s="60">
        <f t="shared" si="1"/>
        <v>354</v>
      </c>
      <c r="D18" s="60">
        <f t="shared" si="2"/>
        <v>114</v>
      </c>
      <c r="E18" s="60">
        <f t="shared" si="3"/>
        <v>399</v>
      </c>
      <c r="F18" s="60">
        <f t="shared" si="4"/>
        <v>123</v>
      </c>
      <c r="G18" s="60">
        <f t="shared" si="5"/>
        <v>430</v>
      </c>
      <c r="H18" s="60">
        <f t="shared" si="6"/>
        <v>144</v>
      </c>
      <c r="I18" s="60">
        <f t="shared" si="7"/>
        <v>505</v>
      </c>
      <c r="J18" s="60">
        <f t="shared" si="8"/>
        <v>150</v>
      </c>
      <c r="K18" s="60">
        <f t="shared" si="9"/>
        <v>526</v>
      </c>
      <c r="L18" s="60">
        <f t="shared" si="10"/>
        <v>157</v>
      </c>
      <c r="M18" s="60">
        <f t="shared" si="11"/>
        <v>550</v>
      </c>
      <c r="N18" s="60">
        <f t="shared" si="12"/>
        <v>163</v>
      </c>
      <c r="O18" s="60">
        <f t="shared" si="13"/>
        <v>569</v>
      </c>
      <c r="P18" s="60">
        <f t="shared" si="14"/>
        <v>173</v>
      </c>
      <c r="Q18" s="60">
        <f t="shared" si="15"/>
        <v>607</v>
      </c>
      <c r="R18" s="60">
        <f t="shared" si="16"/>
        <v>182</v>
      </c>
      <c r="S18" s="60">
        <f t="shared" si="17"/>
        <v>637</v>
      </c>
      <c r="T18" s="60">
        <f t="shared" si="18"/>
        <v>191</v>
      </c>
      <c r="U18" s="60">
        <f t="shared" si="19"/>
        <v>669</v>
      </c>
      <c r="V18" s="60">
        <f t="shared" si="20"/>
        <v>200</v>
      </c>
      <c r="W18" s="60">
        <f t="shared" si="21"/>
        <v>701</v>
      </c>
      <c r="X18" s="60">
        <f t="shared" si="22"/>
        <v>210</v>
      </c>
      <c r="Y18" s="60">
        <f t="shared" si="23"/>
        <v>736</v>
      </c>
      <c r="Z18" s="60">
        <f t="shared" si="24"/>
        <v>218</v>
      </c>
      <c r="AA18" s="60">
        <f t="shared" si="25"/>
        <v>764</v>
      </c>
      <c r="AB18" s="60">
        <f t="shared" si="26"/>
        <v>229</v>
      </c>
      <c r="AC18" s="61">
        <f t="shared" si="27"/>
        <v>803</v>
      </c>
    </row>
    <row r="19" spans="1:29" s="62" customFormat="1" ht="11.15" customHeight="1">
      <c r="A19" s="59">
        <v>14</v>
      </c>
      <c r="B19" s="60">
        <f t="shared" si="0"/>
        <v>109</v>
      </c>
      <c r="C19" s="60">
        <f t="shared" si="1"/>
        <v>381</v>
      </c>
      <c r="D19" s="60">
        <f t="shared" si="2"/>
        <v>123</v>
      </c>
      <c r="E19" s="60">
        <f t="shared" si="3"/>
        <v>430</v>
      </c>
      <c r="F19" s="60">
        <f t="shared" si="4"/>
        <v>132</v>
      </c>
      <c r="G19" s="60">
        <f t="shared" si="5"/>
        <v>463</v>
      </c>
      <c r="H19" s="60">
        <f t="shared" si="6"/>
        <v>155</v>
      </c>
      <c r="I19" s="60">
        <f t="shared" si="7"/>
        <v>543</v>
      </c>
      <c r="J19" s="60">
        <f t="shared" si="8"/>
        <v>162</v>
      </c>
      <c r="K19" s="60">
        <f t="shared" si="9"/>
        <v>566</v>
      </c>
      <c r="L19" s="60">
        <f t="shared" si="10"/>
        <v>169</v>
      </c>
      <c r="M19" s="60">
        <f t="shared" si="11"/>
        <v>593</v>
      </c>
      <c r="N19" s="60">
        <f t="shared" si="12"/>
        <v>175</v>
      </c>
      <c r="O19" s="60">
        <f t="shared" si="13"/>
        <v>613</v>
      </c>
      <c r="P19" s="60">
        <f t="shared" si="14"/>
        <v>187</v>
      </c>
      <c r="Q19" s="60">
        <f t="shared" si="15"/>
        <v>653</v>
      </c>
      <c r="R19" s="60">
        <f t="shared" si="16"/>
        <v>196</v>
      </c>
      <c r="S19" s="60">
        <f t="shared" si="17"/>
        <v>686</v>
      </c>
      <c r="T19" s="60">
        <f t="shared" si="18"/>
        <v>206</v>
      </c>
      <c r="U19" s="60">
        <f t="shared" si="19"/>
        <v>721</v>
      </c>
      <c r="V19" s="60">
        <f t="shared" si="20"/>
        <v>216</v>
      </c>
      <c r="W19" s="60">
        <f t="shared" si="21"/>
        <v>755</v>
      </c>
      <c r="X19" s="60">
        <f t="shared" si="22"/>
        <v>226</v>
      </c>
      <c r="Y19" s="60">
        <f t="shared" si="23"/>
        <v>792</v>
      </c>
      <c r="Z19" s="60">
        <f t="shared" si="24"/>
        <v>235</v>
      </c>
      <c r="AA19" s="60">
        <f t="shared" si="25"/>
        <v>823</v>
      </c>
      <c r="AB19" s="60">
        <f t="shared" si="26"/>
        <v>247</v>
      </c>
      <c r="AC19" s="61">
        <f t="shared" si="27"/>
        <v>864</v>
      </c>
    </row>
    <row r="20" spans="1:29" s="62" customFormat="1" ht="11.15" customHeight="1">
      <c r="A20" s="59">
        <v>15</v>
      </c>
      <c r="B20" s="60">
        <f t="shared" si="0"/>
        <v>117</v>
      </c>
      <c r="C20" s="60">
        <f t="shared" si="1"/>
        <v>408</v>
      </c>
      <c r="D20" s="60">
        <f t="shared" si="2"/>
        <v>132</v>
      </c>
      <c r="E20" s="60">
        <f t="shared" si="3"/>
        <v>461</v>
      </c>
      <c r="F20" s="60">
        <f t="shared" si="4"/>
        <v>142</v>
      </c>
      <c r="G20" s="60">
        <f t="shared" si="5"/>
        <v>496</v>
      </c>
      <c r="H20" s="60">
        <f t="shared" si="6"/>
        <v>166</v>
      </c>
      <c r="I20" s="60">
        <f t="shared" si="7"/>
        <v>582</v>
      </c>
      <c r="J20" s="60">
        <f t="shared" si="8"/>
        <v>173</v>
      </c>
      <c r="K20" s="60">
        <f t="shared" si="9"/>
        <v>606</v>
      </c>
      <c r="L20" s="60">
        <f t="shared" si="10"/>
        <v>181</v>
      </c>
      <c r="M20" s="60">
        <f t="shared" si="11"/>
        <v>635</v>
      </c>
      <c r="N20" s="60">
        <f t="shared" si="12"/>
        <v>188</v>
      </c>
      <c r="O20" s="60">
        <f t="shared" si="13"/>
        <v>657</v>
      </c>
      <c r="P20" s="60">
        <f t="shared" si="14"/>
        <v>200</v>
      </c>
      <c r="Q20" s="60">
        <f t="shared" si="15"/>
        <v>700</v>
      </c>
      <c r="R20" s="60">
        <f t="shared" si="16"/>
        <v>210</v>
      </c>
      <c r="S20" s="60">
        <f t="shared" si="17"/>
        <v>735</v>
      </c>
      <c r="T20" s="60">
        <f t="shared" si="18"/>
        <v>221</v>
      </c>
      <c r="U20" s="60">
        <f t="shared" si="19"/>
        <v>772</v>
      </c>
      <c r="V20" s="60">
        <f t="shared" si="20"/>
        <v>231</v>
      </c>
      <c r="W20" s="60">
        <f t="shared" si="21"/>
        <v>809</v>
      </c>
      <c r="X20" s="60">
        <f t="shared" si="22"/>
        <v>243</v>
      </c>
      <c r="Y20" s="60">
        <f t="shared" si="23"/>
        <v>849</v>
      </c>
      <c r="Z20" s="60">
        <f t="shared" si="24"/>
        <v>252</v>
      </c>
      <c r="AA20" s="60">
        <f t="shared" si="25"/>
        <v>882</v>
      </c>
      <c r="AB20" s="60">
        <f t="shared" si="26"/>
        <v>265</v>
      </c>
      <c r="AC20" s="61">
        <f t="shared" si="27"/>
        <v>926</v>
      </c>
    </row>
    <row r="21" spans="1:29" s="62" customFormat="1" ht="11.15" customHeight="1">
      <c r="A21" s="59">
        <v>16</v>
      </c>
      <c r="B21" s="60">
        <f t="shared" si="0"/>
        <v>124</v>
      </c>
      <c r="C21" s="60">
        <f t="shared" si="1"/>
        <v>435</v>
      </c>
      <c r="D21" s="60">
        <f t="shared" si="2"/>
        <v>140</v>
      </c>
      <c r="E21" s="60">
        <f t="shared" si="3"/>
        <v>492</v>
      </c>
      <c r="F21" s="60">
        <f t="shared" si="4"/>
        <v>151</v>
      </c>
      <c r="G21" s="60">
        <f t="shared" si="5"/>
        <v>529</v>
      </c>
      <c r="H21" s="60">
        <f t="shared" si="6"/>
        <v>177</v>
      </c>
      <c r="I21" s="60">
        <f t="shared" si="7"/>
        <v>621</v>
      </c>
      <c r="J21" s="60">
        <f t="shared" si="8"/>
        <v>185</v>
      </c>
      <c r="K21" s="60">
        <f t="shared" si="9"/>
        <v>647</v>
      </c>
      <c r="L21" s="60">
        <f t="shared" si="10"/>
        <v>194</v>
      </c>
      <c r="M21" s="60">
        <f t="shared" si="11"/>
        <v>677</v>
      </c>
      <c r="N21" s="60">
        <f t="shared" si="12"/>
        <v>200</v>
      </c>
      <c r="O21" s="60">
        <f t="shared" si="13"/>
        <v>701</v>
      </c>
      <c r="P21" s="60">
        <f t="shared" si="14"/>
        <v>213</v>
      </c>
      <c r="Q21" s="60">
        <f t="shared" si="15"/>
        <v>747</v>
      </c>
      <c r="R21" s="60">
        <f t="shared" si="16"/>
        <v>224</v>
      </c>
      <c r="S21" s="60">
        <f t="shared" si="17"/>
        <v>784</v>
      </c>
      <c r="T21" s="60">
        <f t="shared" si="18"/>
        <v>235</v>
      </c>
      <c r="U21" s="60">
        <f t="shared" si="19"/>
        <v>824</v>
      </c>
      <c r="V21" s="60">
        <f t="shared" si="20"/>
        <v>246</v>
      </c>
      <c r="W21" s="60">
        <f t="shared" si="21"/>
        <v>862</v>
      </c>
      <c r="X21" s="60">
        <f t="shared" si="22"/>
        <v>259</v>
      </c>
      <c r="Y21" s="60">
        <f t="shared" si="23"/>
        <v>906</v>
      </c>
      <c r="Z21" s="60">
        <f t="shared" si="24"/>
        <v>269</v>
      </c>
      <c r="AA21" s="60">
        <f t="shared" si="25"/>
        <v>941</v>
      </c>
      <c r="AB21" s="60">
        <f t="shared" si="26"/>
        <v>282</v>
      </c>
      <c r="AC21" s="61">
        <f t="shared" si="27"/>
        <v>988</v>
      </c>
    </row>
    <row r="22" spans="1:29" s="62" customFormat="1" ht="11.15" customHeight="1">
      <c r="A22" s="59">
        <v>17</v>
      </c>
      <c r="B22" s="60">
        <f t="shared" si="0"/>
        <v>132</v>
      </c>
      <c r="C22" s="60">
        <f t="shared" si="1"/>
        <v>462</v>
      </c>
      <c r="D22" s="60">
        <f t="shared" si="2"/>
        <v>149</v>
      </c>
      <c r="E22" s="60">
        <f t="shared" si="3"/>
        <v>522</v>
      </c>
      <c r="F22" s="60">
        <f t="shared" si="4"/>
        <v>161</v>
      </c>
      <c r="G22" s="60">
        <f t="shared" si="5"/>
        <v>562</v>
      </c>
      <c r="H22" s="60">
        <f t="shared" si="6"/>
        <v>188</v>
      </c>
      <c r="I22" s="60">
        <f t="shared" si="7"/>
        <v>660</v>
      </c>
      <c r="J22" s="60">
        <f t="shared" si="8"/>
        <v>196</v>
      </c>
      <c r="K22" s="60">
        <f t="shared" si="9"/>
        <v>687</v>
      </c>
      <c r="L22" s="60">
        <f t="shared" si="10"/>
        <v>206</v>
      </c>
      <c r="M22" s="60">
        <f t="shared" si="11"/>
        <v>720</v>
      </c>
      <c r="N22" s="60">
        <f t="shared" si="12"/>
        <v>213</v>
      </c>
      <c r="O22" s="60">
        <f t="shared" si="13"/>
        <v>745</v>
      </c>
      <c r="P22" s="60">
        <f t="shared" si="14"/>
        <v>227</v>
      </c>
      <c r="Q22" s="60">
        <f t="shared" si="15"/>
        <v>793</v>
      </c>
      <c r="R22" s="60">
        <f t="shared" si="16"/>
        <v>238</v>
      </c>
      <c r="S22" s="60">
        <f t="shared" si="17"/>
        <v>833</v>
      </c>
      <c r="T22" s="60">
        <f t="shared" si="18"/>
        <v>250</v>
      </c>
      <c r="U22" s="60">
        <f t="shared" si="19"/>
        <v>875</v>
      </c>
      <c r="V22" s="60">
        <f t="shared" si="20"/>
        <v>262</v>
      </c>
      <c r="W22" s="60">
        <f t="shared" si="21"/>
        <v>916</v>
      </c>
      <c r="X22" s="60">
        <f t="shared" si="22"/>
        <v>275</v>
      </c>
      <c r="Y22" s="60">
        <f t="shared" si="23"/>
        <v>962</v>
      </c>
      <c r="Z22" s="60">
        <f t="shared" si="24"/>
        <v>286</v>
      </c>
      <c r="AA22" s="60">
        <f t="shared" si="25"/>
        <v>1000</v>
      </c>
      <c r="AB22" s="60">
        <f t="shared" si="26"/>
        <v>300</v>
      </c>
      <c r="AC22" s="61">
        <f t="shared" si="27"/>
        <v>1050</v>
      </c>
    </row>
    <row r="23" spans="1:29" s="62" customFormat="1" ht="11.15" customHeight="1">
      <c r="A23" s="59">
        <v>18</v>
      </c>
      <c r="B23" s="60">
        <f t="shared" si="0"/>
        <v>140</v>
      </c>
      <c r="C23" s="60">
        <f t="shared" si="1"/>
        <v>490</v>
      </c>
      <c r="D23" s="60">
        <f t="shared" si="2"/>
        <v>158</v>
      </c>
      <c r="E23" s="60">
        <f t="shared" si="3"/>
        <v>553</v>
      </c>
      <c r="F23" s="60">
        <f t="shared" si="4"/>
        <v>170</v>
      </c>
      <c r="G23" s="60">
        <f t="shared" si="5"/>
        <v>595</v>
      </c>
      <c r="H23" s="60">
        <f t="shared" si="6"/>
        <v>200</v>
      </c>
      <c r="I23" s="60">
        <f t="shared" si="7"/>
        <v>699</v>
      </c>
      <c r="J23" s="60">
        <f t="shared" si="8"/>
        <v>208</v>
      </c>
      <c r="K23" s="60">
        <f t="shared" si="9"/>
        <v>728</v>
      </c>
      <c r="L23" s="60">
        <f t="shared" si="10"/>
        <v>218</v>
      </c>
      <c r="M23" s="60">
        <f t="shared" si="11"/>
        <v>762</v>
      </c>
      <c r="N23" s="60">
        <f t="shared" si="12"/>
        <v>225</v>
      </c>
      <c r="O23" s="60">
        <f t="shared" si="13"/>
        <v>789</v>
      </c>
      <c r="P23" s="60">
        <f t="shared" si="14"/>
        <v>240</v>
      </c>
      <c r="Q23" s="60">
        <f t="shared" si="15"/>
        <v>840</v>
      </c>
      <c r="R23" s="60">
        <f t="shared" si="16"/>
        <v>252</v>
      </c>
      <c r="S23" s="60">
        <f t="shared" si="17"/>
        <v>882</v>
      </c>
      <c r="T23" s="60">
        <f t="shared" si="18"/>
        <v>265</v>
      </c>
      <c r="U23" s="60">
        <f t="shared" si="19"/>
        <v>926</v>
      </c>
      <c r="V23" s="60">
        <f t="shared" si="20"/>
        <v>277</v>
      </c>
      <c r="W23" s="60">
        <f t="shared" si="21"/>
        <v>970</v>
      </c>
      <c r="X23" s="60">
        <f t="shared" si="22"/>
        <v>291</v>
      </c>
      <c r="Y23" s="60">
        <f t="shared" si="23"/>
        <v>1019</v>
      </c>
      <c r="Z23" s="60">
        <f t="shared" si="24"/>
        <v>302</v>
      </c>
      <c r="AA23" s="60">
        <f t="shared" si="25"/>
        <v>1058</v>
      </c>
      <c r="AB23" s="60">
        <f t="shared" si="26"/>
        <v>318</v>
      </c>
      <c r="AC23" s="61">
        <f t="shared" si="27"/>
        <v>1111</v>
      </c>
    </row>
    <row r="24" spans="1:29" s="62" customFormat="1" ht="11.15" customHeight="1">
      <c r="A24" s="59">
        <v>19</v>
      </c>
      <c r="B24" s="60">
        <f t="shared" si="0"/>
        <v>148</v>
      </c>
      <c r="C24" s="60">
        <f t="shared" si="1"/>
        <v>517</v>
      </c>
      <c r="D24" s="60">
        <f t="shared" si="2"/>
        <v>167</v>
      </c>
      <c r="E24" s="60">
        <f t="shared" si="3"/>
        <v>584</v>
      </c>
      <c r="F24" s="60">
        <f t="shared" si="4"/>
        <v>180</v>
      </c>
      <c r="G24" s="60">
        <f t="shared" si="5"/>
        <v>628</v>
      </c>
      <c r="H24" s="60">
        <f t="shared" si="6"/>
        <v>211</v>
      </c>
      <c r="I24" s="60">
        <f t="shared" si="7"/>
        <v>737</v>
      </c>
      <c r="J24" s="60">
        <f t="shared" si="8"/>
        <v>219</v>
      </c>
      <c r="K24" s="60">
        <f t="shared" si="9"/>
        <v>768</v>
      </c>
      <c r="L24" s="60">
        <f t="shared" si="10"/>
        <v>230</v>
      </c>
      <c r="M24" s="60">
        <f t="shared" si="11"/>
        <v>804</v>
      </c>
      <c r="N24" s="60">
        <f t="shared" si="12"/>
        <v>238</v>
      </c>
      <c r="O24" s="60">
        <f t="shared" si="13"/>
        <v>832</v>
      </c>
      <c r="P24" s="60">
        <f t="shared" si="14"/>
        <v>253</v>
      </c>
      <c r="Q24" s="60">
        <f t="shared" si="15"/>
        <v>887</v>
      </c>
      <c r="R24" s="60">
        <f t="shared" si="16"/>
        <v>266</v>
      </c>
      <c r="S24" s="60">
        <f t="shared" si="17"/>
        <v>931</v>
      </c>
      <c r="T24" s="60">
        <f t="shared" si="18"/>
        <v>279</v>
      </c>
      <c r="U24" s="60">
        <f t="shared" si="19"/>
        <v>978</v>
      </c>
      <c r="V24" s="60">
        <f t="shared" si="20"/>
        <v>293</v>
      </c>
      <c r="W24" s="60">
        <f t="shared" si="21"/>
        <v>1024</v>
      </c>
      <c r="X24" s="60">
        <f t="shared" si="22"/>
        <v>307</v>
      </c>
      <c r="Y24" s="60">
        <f t="shared" si="23"/>
        <v>1075</v>
      </c>
      <c r="Z24" s="60">
        <f t="shared" si="24"/>
        <v>319</v>
      </c>
      <c r="AA24" s="60">
        <f t="shared" si="25"/>
        <v>1117</v>
      </c>
      <c r="AB24" s="60">
        <f t="shared" si="26"/>
        <v>335</v>
      </c>
      <c r="AC24" s="61">
        <f t="shared" si="27"/>
        <v>1173</v>
      </c>
    </row>
    <row r="25" spans="1:29" s="62" customFormat="1" ht="11.15" customHeight="1">
      <c r="A25" s="59">
        <v>20</v>
      </c>
      <c r="B25" s="60">
        <f t="shared" si="0"/>
        <v>155</v>
      </c>
      <c r="C25" s="60">
        <f t="shared" si="1"/>
        <v>544</v>
      </c>
      <c r="D25" s="60">
        <f t="shared" si="2"/>
        <v>176</v>
      </c>
      <c r="E25" s="60">
        <f t="shared" si="3"/>
        <v>614</v>
      </c>
      <c r="F25" s="60">
        <f t="shared" si="4"/>
        <v>189</v>
      </c>
      <c r="G25" s="60">
        <f t="shared" si="5"/>
        <v>662</v>
      </c>
      <c r="H25" s="60">
        <f t="shared" si="6"/>
        <v>222</v>
      </c>
      <c r="I25" s="60">
        <f t="shared" si="7"/>
        <v>776</v>
      </c>
      <c r="J25" s="60">
        <f t="shared" si="8"/>
        <v>231</v>
      </c>
      <c r="K25" s="60">
        <f t="shared" si="9"/>
        <v>809</v>
      </c>
      <c r="L25" s="60">
        <f t="shared" si="10"/>
        <v>242</v>
      </c>
      <c r="M25" s="60">
        <f t="shared" si="11"/>
        <v>847</v>
      </c>
      <c r="N25" s="60">
        <f t="shared" si="12"/>
        <v>250</v>
      </c>
      <c r="O25" s="60">
        <f t="shared" si="13"/>
        <v>876</v>
      </c>
      <c r="P25" s="60">
        <f t="shared" si="14"/>
        <v>267</v>
      </c>
      <c r="Q25" s="60">
        <f t="shared" si="15"/>
        <v>933</v>
      </c>
      <c r="R25" s="60">
        <f t="shared" si="16"/>
        <v>280</v>
      </c>
      <c r="S25" s="60">
        <f t="shared" si="17"/>
        <v>980</v>
      </c>
      <c r="T25" s="60">
        <f t="shared" si="18"/>
        <v>294</v>
      </c>
      <c r="U25" s="60">
        <f t="shared" si="19"/>
        <v>1029</v>
      </c>
      <c r="V25" s="60">
        <f t="shared" si="20"/>
        <v>308</v>
      </c>
      <c r="W25" s="60">
        <f t="shared" si="21"/>
        <v>1078</v>
      </c>
      <c r="X25" s="60">
        <f t="shared" si="22"/>
        <v>323</v>
      </c>
      <c r="Y25" s="60">
        <f t="shared" si="23"/>
        <v>1132</v>
      </c>
      <c r="Z25" s="60">
        <f t="shared" si="24"/>
        <v>336</v>
      </c>
      <c r="AA25" s="60">
        <f t="shared" si="25"/>
        <v>1176</v>
      </c>
      <c r="AB25" s="60">
        <f t="shared" si="26"/>
        <v>353</v>
      </c>
      <c r="AC25" s="61">
        <f t="shared" si="27"/>
        <v>1235</v>
      </c>
    </row>
    <row r="26" spans="1:29" s="62" customFormat="1" ht="11.15" customHeight="1">
      <c r="A26" s="59">
        <v>21</v>
      </c>
      <c r="B26" s="60">
        <f t="shared" si="0"/>
        <v>163</v>
      </c>
      <c r="C26" s="60">
        <f t="shared" si="1"/>
        <v>571</v>
      </c>
      <c r="D26" s="60">
        <f t="shared" si="2"/>
        <v>184</v>
      </c>
      <c r="E26" s="60">
        <f t="shared" si="3"/>
        <v>645</v>
      </c>
      <c r="F26" s="60">
        <f t="shared" si="4"/>
        <v>198</v>
      </c>
      <c r="G26" s="60">
        <f t="shared" si="5"/>
        <v>695</v>
      </c>
      <c r="H26" s="60">
        <f t="shared" si="6"/>
        <v>233</v>
      </c>
      <c r="I26" s="60">
        <f t="shared" si="7"/>
        <v>815</v>
      </c>
      <c r="J26" s="60">
        <f t="shared" si="8"/>
        <v>243</v>
      </c>
      <c r="K26" s="60">
        <f t="shared" si="9"/>
        <v>849</v>
      </c>
      <c r="L26" s="60">
        <f t="shared" si="10"/>
        <v>254</v>
      </c>
      <c r="M26" s="60">
        <f t="shared" si="11"/>
        <v>889</v>
      </c>
      <c r="N26" s="60">
        <f t="shared" si="12"/>
        <v>263</v>
      </c>
      <c r="O26" s="60">
        <f t="shared" si="13"/>
        <v>920</v>
      </c>
      <c r="P26" s="60">
        <f t="shared" si="14"/>
        <v>280</v>
      </c>
      <c r="Q26" s="60">
        <f t="shared" si="15"/>
        <v>980</v>
      </c>
      <c r="R26" s="60">
        <f t="shared" si="16"/>
        <v>294</v>
      </c>
      <c r="S26" s="60">
        <f t="shared" si="17"/>
        <v>1029</v>
      </c>
      <c r="T26" s="60">
        <f t="shared" si="18"/>
        <v>309</v>
      </c>
      <c r="U26" s="60">
        <f t="shared" si="19"/>
        <v>1081</v>
      </c>
      <c r="V26" s="60">
        <f t="shared" si="20"/>
        <v>323</v>
      </c>
      <c r="W26" s="60">
        <f t="shared" si="21"/>
        <v>1132</v>
      </c>
      <c r="X26" s="60">
        <f t="shared" si="22"/>
        <v>340</v>
      </c>
      <c r="Y26" s="60">
        <f t="shared" si="23"/>
        <v>1188</v>
      </c>
      <c r="Z26" s="60">
        <f t="shared" si="24"/>
        <v>353</v>
      </c>
      <c r="AA26" s="60">
        <f t="shared" si="25"/>
        <v>1235</v>
      </c>
      <c r="AB26" s="60">
        <f t="shared" si="26"/>
        <v>370</v>
      </c>
      <c r="AC26" s="61">
        <f t="shared" si="27"/>
        <v>1297</v>
      </c>
    </row>
    <row r="27" spans="1:29" s="62" customFormat="1" ht="11.15" customHeight="1">
      <c r="A27" s="59">
        <v>22</v>
      </c>
      <c r="B27" s="60">
        <f t="shared" si="0"/>
        <v>171</v>
      </c>
      <c r="C27" s="60">
        <f t="shared" si="1"/>
        <v>598</v>
      </c>
      <c r="D27" s="60">
        <f t="shared" si="2"/>
        <v>193</v>
      </c>
      <c r="E27" s="60">
        <f t="shared" si="3"/>
        <v>676</v>
      </c>
      <c r="F27" s="60">
        <f t="shared" si="4"/>
        <v>208</v>
      </c>
      <c r="G27" s="60">
        <f t="shared" si="5"/>
        <v>728</v>
      </c>
      <c r="H27" s="60">
        <f t="shared" si="6"/>
        <v>244</v>
      </c>
      <c r="I27" s="60">
        <f t="shared" si="7"/>
        <v>854</v>
      </c>
      <c r="J27" s="60">
        <f t="shared" si="8"/>
        <v>254</v>
      </c>
      <c r="K27" s="60">
        <f t="shared" si="9"/>
        <v>889</v>
      </c>
      <c r="L27" s="60">
        <f t="shared" si="10"/>
        <v>266</v>
      </c>
      <c r="M27" s="60">
        <f t="shared" si="11"/>
        <v>931</v>
      </c>
      <c r="N27" s="60">
        <f t="shared" si="12"/>
        <v>275</v>
      </c>
      <c r="O27" s="60">
        <f t="shared" si="13"/>
        <v>964</v>
      </c>
      <c r="P27" s="60">
        <f t="shared" si="14"/>
        <v>293</v>
      </c>
      <c r="Q27" s="60">
        <f t="shared" si="15"/>
        <v>1027</v>
      </c>
      <c r="R27" s="60">
        <f t="shared" si="16"/>
        <v>308</v>
      </c>
      <c r="S27" s="60">
        <f t="shared" si="17"/>
        <v>1078</v>
      </c>
      <c r="T27" s="60">
        <f t="shared" si="18"/>
        <v>324</v>
      </c>
      <c r="U27" s="60">
        <f t="shared" si="19"/>
        <v>1132</v>
      </c>
      <c r="V27" s="60">
        <f t="shared" si="20"/>
        <v>339</v>
      </c>
      <c r="W27" s="60">
        <f t="shared" si="21"/>
        <v>1186</v>
      </c>
      <c r="X27" s="60">
        <f t="shared" si="22"/>
        <v>356</v>
      </c>
      <c r="Y27" s="60">
        <f t="shared" si="23"/>
        <v>1245</v>
      </c>
      <c r="Z27" s="60">
        <f t="shared" si="24"/>
        <v>370</v>
      </c>
      <c r="AA27" s="60">
        <f t="shared" si="25"/>
        <v>1294</v>
      </c>
      <c r="AB27" s="60">
        <f t="shared" si="26"/>
        <v>388</v>
      </c>
      <c r="AC27" s="61">
        <f t="shared" si="27"/>
        <v>1358</v>
      </c>
    </row>
    <row r="28" spans="1:29" s="62" customFormat="1" ht="11.15" customHeight="1">
      <c r="A28" s="59">
        <v>23</v>
      </c>
      <c r="B28" s="60">
        <f t="shared" si="0"/>
        <v>179</v>
      </c>
      <c r="C28" s="60">
        <f t="shared" si="1"/>
        <v>625</v>
      </c>
      <c r="D28" s="60">
        <f t="shared" si="2"/>
        <v>202</v>
      </c>
      <c r="E28" s="60">
        <f t="shared" si="3"/>
        <v>707</v>
      </c>
      <c r="F28" s="60">
        <f t="shared" si="4"/>
        <v>217</v>
      </c>
      <c r="G28" s="60">
        <f t="shared" si="5"/>
        <v>761</v>
      </c>
      <c r="H28" s="60">
        <f t="shared" si="6"/>
        <v>255</v>
      </c>
      <c r="I28" s="60">
        <f t="shared" si="7"/>
        <v>893</v>
      </c>
      <c r="J28" s="60">
        <f t="shared" si="8"/>
        <v>266</v>
      </c>
      <c r="K28" s="60">
        <f t="shared" si="9"/>
        <v>930</v>
      </c>
      <c r="L28" s="60">
        <f t="shared" si="10"/>
        <v>278</v>
      </c>
      <c r="M28" s="60">
        <f t="shared" si="11"/>
        <v>974</v>
      </c>
      <c r="N28" s="60">
        <f t="shared" si="12"/>
        <v>288</v>
      </c>
      <c r="O28" s="60">
        <f t="shared" si="13"/>
        <v>1008</v>
      </c>
      <c r="P28" s="60">
        <f t="shared" si="14"/>
        <v>307</v>
      </c>
      <c r="Q28" s="60">
        <f t="shared" si="15"/>
        <v>1073</v>
      </c>
      <c r="R28" s="60">
        <f t="shared" si="16"/>
        <v>322</v>
      </c>
      <c r="S28" s="60">
        <f t="shared" si="17"/>
        <v>1127</v>
      </c>
      <c r="T28" s="60">
        <f t="shared" si="18"/>
        <v>338</v>
      </c>
      <c r="U28" s="60">
        <f t="shared" si="19"/>
        <v>1184</v>
      </c>
      <c r="V28" s="60">
        <f t="shared" si="20"/>
        <v>354</v>
      </c>
      <c r="W28" s="60">
        <f t="shared" si="21"/>
        <v>1240</v>
      </c>
      <c r="X28" s="60">
        <f t="shared" si="22"/>
        <v>372</v>
      </c>
      <c r="Y28" s="60">
        <f t="shared" si="23"/>
        <v>1302</v>
      </c>
      <c r="Z28" s="60">
        <f t="shared" si="24"/>
        <v>386</v>
      </c>
      <c r="AA28" s="60">
        <f t="shared" si="25"/>
        <v>1352</v>
      </c>
      <c r="AB28" s="60">
        <f t="shared" si="26"/>
        <v>406</v>
      </c>
      <c r="AC28" s="61">
        <f t="shared" si="27"/>
        <v>1420</v>
      </c>
    </row>
    <row r="29" spans="1:29" s="62" customFormat="1" ht="11.15" customHeight="1">
      <c r="A29" s="59">
        <v>24</v>
      </c>
      <c r="B29" s="60">
        <f t="shared" si="0"/>
        <v>186</v>
      </c>
      <c r="C29" s="60">
        <f t="shared" si="1"/>
        <v>653</v>
      </c>
      <c r="D29" s="60">
        <f t="shared" si="2"/>
        <v>211</v>
      </c>
      <c r="E29" s="60">
        <f t="shared" si="3"/>
        <v>737</v>
      </c>
      <c r="F29" s="60">
        <f t="shared" si="4"/>
        <v>227</v>
      </c>
      <c r="G29" s="60">
        <f t="shared" si="5"/>
        <v>794</v>
      </c>
      <c r="H29" s="60">
        <f t="shared" si="6"/>
        <v>266</v>
      </c>
      <c r="I29" s="60">
        <f t="shared" si="7"/>
        <v>931</v>
      </c>
      <c r="J29" s="60">
        <f t="shared" si="8"/>
        <v>277</v>
      </c>
      <c r="K29" s="60">
        <f t="shared" si="9"/>
        <v>970</v>
      </c>
      <c r="L29" s="60">
        <f t="shared" si="10"/>
        <v>290</v>
      </c>
      <c r="M29" s="60">
        <f t="shared" si="11"/>
        <v>1016</v>
      </c>
      <c r="N29" s="60">
        <f t="shared" si="12"/>
        <v>300</v>
      </c>
      <c r="O29" s="60">
        <f t="shared" si="13"/>
        <v>1051</v>
      </c>
      <c r="P29" s="60">
        <f t="shared" si="14"/>
        <v>320</v>
      </c>
      <c r="Q29" s="60">
        <f t="shared" si="15"/>
        <v>1120</v>
      </c>
      <c r="R29" s="60">
        <f t="shared" si="16"/>
        <v>336</v>
      </c>
      <c r="S29" s="60">
        <f t="shared" si="17"/>
        <v>1176</v>
      </c>
      <c r="T29" s="60">
        <f t="shared" si="18"/>
        <v>353</v>
      </c>
      <c r="U29" s="60">
        <f t="shared" si="19"/>
        <v>1235</v>
      </c>
      <c r="V29" s="60">
        <f t="shared" si="20"/>
        <v>370</v>
      </c>
      <c r="W29" s="60">
        <f t="shared" si="21"/>
        <v>1294</v>
      </c>
      <c r="X29" s="60">
        <f t="shared" si="22"/>
        <v>388</v>
      </c>
      <c r="Y29" s="60">
        <f t="shared" si="23"/>
        <v>1358</v>
      </c>
      <c r="Z29" s="60">
        <f t="shared" si="24"/>
        <v>403</v>
      </c>
      <c r="AA29" s="60">
        <f t="shared" si="25"/>
        <v>1411</v>
      </c>
      <c r="AB29" s="60">
        <f t="shared" si="26"/>
        <v>423</v>
      </c>
      <c r="AC29" s="61">
        <f t="shared" si="27"/>
        <v>1482</v>
      </c>
    </row>
    <row r="30" spans="1:29" s="62" customFormat="1" ht="11.15" customHeight="1">
      <c r="A30" s="59">
        <v>25</v>
      </c>
      <c r="B30" s="60">
        <f t="shared" si="0"/>
        <v>194</v>
      </c>
      <c r="C30" s="60">
        <f t="shared" si="1"/>
        <v>680</v>
      </c>
      <c r="D30" s="60">
        <f t="shared" si="2"/>
        <v>219</v>
      </c>
      <c r="E30" s="60">
        <f t="shared" si="3"/>
        <v>768</v>
      </c>
      <c r="F30" s="60">
        <f t="shared" si="4"/>
        <v>236</v>
      </c>
      <c r="G30" s="60">
        <f t="shared" si="5"/>
        <v>827</v>
      </c>
      <c r="H30" s="60">
        <f t="shared" si="6"/>
        <v>277</v>
      </c>
      <c r="I30" s="60">
        <f t="shared" si="7"/>
        <v>970</v>
      </c>
      <c r="J30" s="60">
        <f t="shared" si="8"/>
        <v>289</v>
      </c>
      <c r="K30" s="60">
        <f t="shared" si="9"/>
        <v>1011</v>
      </c>
      <c r="L30" s="60">
        <f t="shared" si="10"/>
        <v>302</v>
      </c>
      <c r="M30" s="60">
        <f t="shared" si="11"/>
        <v>1058</v>
      </c>
      <c r="N30" s="60">
        <f t="shared" si="12"/>
        <v>313</v>
      </c>
      <c r="O30" s="60">
        <f t="shared" si="13"/>
        <v>1095</v>
      </c>
      <c r="P30" s="60">
        <f t="shared" si="14"/>
        <v>333</v>
      </c>
      <c r="Q30" s="60">
        <f t="shared" si="15"/>
        <v>1167</v>
      </c>
      <c r="R30" s="60">
        <f t="shared" si="16"/>
        <v>350</v>
      </c>
      <c r="S30" s="60">
        <f t="shared" si="17"/>
        <v>1225</v>
      </c>
      <c r="T30" s="60">
        <f t="shared" si="18"/>
        <v>368</v>
      </c>
      <c r="U30" s="60">
        <f t="shared" si="19"/>
        <v>1287</v>
      </c>
      <c r="V30" s="60">
        <f t="shared" si="20"/>
        <v>385</v>
      </c>
      <c r="W30" s="60">
        <f t="shared" si="21"/>
        <v>1348</v>
      </c>
      <c r="X30" s="60">
        <f t="shared" si="22"/>
        <v>404</v>
      </c>
      <c r="Y30" s="60">
        <f t="shared" si="23"/>
        <v>1415</v>
      </c>
      <c r="Z30" s="60">
        <f t="shared" si="24"/>
        <v>420</v>
      </c>
      <c r="AA30" s="60">
        <f t="shared" si="25"/>
        <v>1470</v>
      </c>
      <c r="AB30" s="60">
        <f t="shared" si="26"/>
        <v>441</v>
      </c>
      <c r="AC30" s="61">
        <f t="shared" si="27"/>
        <v>1544</v>
      </c>
    </row>
    <row r="31" spans="1:29" s="62" customFormat="1" ht="11.15" customHeight="1">
      <c r="A31" s="59">
        <v>26</v>
      </c>
      <c r="B31" s="60">
        <f t="shared" si="0"/>
        <v>202</v>
      </c>
      <c r="C31" s="60">
        <f t="shared" si="1"/>
        <v>707</v>
      </c>
      <c r="D31" s="60">
        <f t="shared" si="2"/>
        <v>228</v>
      </c>
      <c r="E31" s="60">
        <f t="shared" si="3"/>
        <v>799</v>
      </c>
      <c r="F31" s="60">
        <f t="shared" si="4"/>
        <v>246</v>
      </c>
      <c r="G31" s="60">
        <f t="shared" si="5"/>
        <v>860</v>
      </c>
      <c r="H31" s="60">
        <f t="shared" si="6"/>
        <v>288</v>
      </c>
      <c r="I31" s="60">
        <f t="shared" si="7"/>
        <v>1009</v>
      </c>
      <c r="J31" s="60">
        <f t="shared" si="8"/>
        <v>300</v>
      </c>
      <c r="K31" s="60">
        <f t="shared" si="9"/>
        <v>1051</v>
      </c>
      <c r="L31" s="60">
        <f t="shared" si="10"/>
        <v>314</v>
      </c>
      <c r="M31" s="60">
        <f t="shared" si="11"/>
        <v>1101</v>
      </c>
      <c r="N31" s="60">
        <f t="shared" si="12"/>
        <v>325</v>
      </c>
      <c r="O31" s="60">
        <f t="shared" si="13"/>
        <v>1139</v>
      </c>
      <c r="P31" s="60">
        <f t="shared" si="14"/>
        <v>347</v>
      </c>
      <c r="Q31" s="60">
        <f t="shared" si="15"/>
        <v>1213</v>
      </c>
      <c r="R31" s="60">
        <f t="shared" si="16"/>
        <v>364</v>
      </c>
      <c r="S31" s="60">
        <f t="shared" si="17"/>
        <v>1275</v>
      </c>
      <c r="T31" s="60">
        <f t="shared" si="18"/>
        <v>382</v>
      </c>
      <c r="U31" s="60">
        <f t="shared" si="19"/>
        <v>1338</v>
      </c>
      <c r="V31" s="60">
        <f t="shared" si="20"/>
        <v>400</v>
      </c>
      <c r="W31" s="60">
        <f t="shared" si="21"/>
        <v>1401</v>
      </c>
      <c r="X31" s="60">
        <f t="shared" si="22"/>
        <v>420</v>
      </c>
      <c r="Y31" s="60">
        <f t="shared" si="23"/>
        <v>1471</v>
      </c>
      <c r="Z31" s="60">
        <f t="shared" si="24"/>
        <v>437</v>
      </c>
      <c r="AA31" s="60">
        <f t="shared" si="25"/>
        <v>1529</v>
      </c>
      <c r="AB31" s="60">
        <f t="shared" si="26"/>
        <v>459</v>
      </c>
      <c r="AC31" s="61">
        <f t="shared" si="27"/>
        <v>1605</v>
      </c>
    </row>
    <row r="32" spans="1:29" s="62" customFormat="1" ht="11.15" customHeight="1">
      <c r="A32" s="59">
        <v>27</v>
      </c>
      <c r="B32" s="60">
        <f t="shared" si="0"/>
        <v>210</v>
      </c>
      <c r="C32" s="60">
        <f t="shared" si="1"/>
        <v>734</v>
      </c>
      <c r="D32" s="60">
        <f t="shared" si="2"/>
        <v>237</v>
      </c>
      <c r="E32" s="60">
        <f t="shared" si="3"/>
        <v>830</v>
      </c>
      <c r="F32" s="60">
        <f t="shared" si="4"/>
        <v>255</v>
      </c>
      <c r="G32" s="60">
        <f t="shared" si="5"/>
        <v>893</v>
      </c>
      <c r="H32" s="60">
        <f t="shared" si="6"/>
        <v>299</v>
      </c>
      <c r="I32" s="60">
        <f t="shared" si="7"/>
        <v>1048</v>
      </c>
      <c r="J32" s="60">
        <f t="shared" si="8"/>
        <v>312</v>
      </c>
      <c r="K32" s="60">
        <f t="shared" si="9"/>
        <v>1091</v>
      </c>
      <c r="L32" s="60">
        <f t="shared" si="10"/>
        <v>327</v>
      </c>
      <c r="M32" s="60">
        <f t="shared" si="11"/>
        <v>1143</v>
      </c>
      <c r="N32" s="60">
        <f t="shared" si="12"/>
        <v>338</v>
      </c>
      <c r="O32" s="60">
        <f t="shared" si="13"/>
        <v>1183</v>
      </c>
      <c r="P32" s="60">
        <f t="shared" si="14"/>
        <v>360</v>
      </c>
      <c r="Q32" s="60">
        <f t="shared" si="15"/>
        <v>1260</v>
      </c>
      <c r="R32" s="60">
        <f t="shared" si="16"/>
        <v>378</v>
      </c>
      <c r="S32" s="60">
        <f t="shared" si="17"/>
        <v>1324</v>
      </c>
      <c r="T32" s="60">
        <f t="shared" si="18"/>
        <v>397</v>
      </c>
      <c r="U32" s="60">
        <f t="shared" si="19"/>
        <v>1390</v>
      </c>
      <c r="V32" s="60">
        <f t="shared" si="20"/>
        <v>416</v>
      </c>
      <c r="W32" s="60">
        <f t="shared" si="21"/>
        <v>1455</v>
      </c>
      <c r="X32" s="60">
        <f t="shared" si="22"/>
        <v>437</v>
      </c>
      <c r="Y32" s="60">
        <f t="shared" si="23"/>
        <v>1528</v>
      </c>
      <c r="Z32" s="60">
        <f t="shared" si="24"/>
        <v>454</v>
      </c>
      <c r="AA32" s="60">
        <f t="shared" si="25"/>
        <v>1588</v>
      </c>
      <c r="AB32" s="60">
        <f t="shared" si="26"/>
        <v>476</v>
      </c>
      <c r="AC32" s="61">
        <f t="shared" si="27"/>
        <v>1667</v>
      </c>
    </row>
    <row r="33" spans="1:29" s="62" customFormat="1" ht="11.15" customHeight="1">
      <c r="A33" s="59">
        <v>28</v>
      </c>
      <c r="B33" s="60">
        <f t="shared" si="0"/>
        <v>218</v>
      </c>
      <c r="C33" s="60">
        <f t="shared" si="1"/>
        <v>761</v>
      </c>
      <c r="D33" s="60">
        <f t="shared" si="2"/>
        <v>246</v>
      </c>
      <c r="E33" s="60">
        <f t="shared" si="3"/>
        <v>860</v>
      </c>
      <c r="F33" s="60">
        <f t="shared" si="4"/>
        <v>265</v>
      </c>
      <c r="G33" s="60">
        <f t="shared" si="5"/>
        <v>926</v>
      </c>
      <c r="H33" s="60">
        <f t="shared" si="6"/>
        <v>310</v>
      </c>
      <c r="I33" s="60">
        <f t="shared" si="7"/>
        <v>1087</v>
      </c>
      <c r="J33" s="60">
        <f t="shared" si="8"/>
        <v>323</v>
      </c>
      <c r="K33" s="60">
        <f t="shared" si="9"/>
        <v>1132</v>
      </c>
      <c r="L33" s="60">
        <f t="shared" si="10"/>
        <v>339</v>
      </c>
      <c r="M33" s="60">
        <f t="shared" si="11"/>
        <v>1185</v>
      </c>
      <c r="N33" s="60">
        <f t="shared" si="12"/>
        <v>350</v>
      </c>
      <c r="O33" s="60">
        <f t="shared" si="13"/>
        <v>1227</v>
      </c>
      <c r="P33" s="60">
        <f t="shared" si="14"/>
        <v>373</v>
      </c>
      <c r="Q33" s="60">
        <f t="shared" si="15"/>
        <v>1307</v>
      </c>
      <c r="R33" s="60">
        <f t="shared" si="16"/>
        <v>392</v>
      </c>
      <c r="S33" s="60">
        <f t="shared" si="17"/>
        <v>1373</v>
      </c>
      <c r="T33" s="60">
        <f t="shared" si="18"/>
        <v>412</v>
      </c>
      <c r="U33" s="60">
        <f t="shared" si="19"/>
        <v>1441</v>
      </c>
      <c r="V33" s="60">
        <f t="shared" si="20"/>
        <v>431</v>
      </c>
      <c r="W33" s="60">
        <f t="shared" si="21"/>
        <v>1509</v>
      </c>
      <c r="X33" s="60">
        <f t="shared" si="22"/>
        <v>453</v>
      </c>
      <c r="Y33" s="60">
        <f t="shared" si="23"/>
        <v>1585</v>
      </c>
      <c r="Z33" s="60">
        <f t="shared" si="24"/>
        <v>470</v>
      </c>
      <c r="AA33" s="60">
        <f t="shared" si="25"/>
        <v>1646</v>
      </c>
      <c r="AB33" s="60">
        <f t="shared" si="26"/>
        <v>494</v>
      </c>
      <c r="AC33" s="61">
        <f t="shared" si="27"/>
        <v>1729</v>
      </c>
    </row>
    <row r="34" spans="1:29" s="62" customFormat="1" ht="11.15" customHeight="1">
      <c r="A34" s="59">
        <v>29</v>
      </c>
      <c r="B34" s="60">
        <f t="shared" si="0"/>
        <v>225</v>
      </c>
      <c r="C34" s="60">
        <f t="shared" si="1"/>
        <v>789</v>
      </c>
      <c r="D34" s="60">
        <f t="shared" si="2"/>
        <v>255</v>
      </c>
      <c r="E34" s="60">
        <f t="shared" si="3"/>
        <v>891</v>
      </c>
      <c r="F34" s="60">
        <f t="shared" si="4"/>
        <v>274</v>
      </c>
      <c r="G34" s="60">
        <f t="shared" si="5"/>
        <v>959</v>
      </c>
      <c r="H34" s="60">
        <f t="shared" si="6"/>
        <v>322</v>
      </c>
      <c r="I34" s="60">
        <f t="shared" si="7"/>
        <v>1125</v>
      </c>
      <c r="J34" s="60">
        <f t="shared" si="8"/>
        <v>335</v>
      </c>
      <c r="K34" s="60">
        <f t="shared" si="9"/>
        <v>1172</v>
      </c>
      <c r="L34" s="60">
        <f t="shared" si="10"/>
        <v>351</v>
      </c>
      <c r="M34" s="60">
        <f t="shared" si="11"/>
        <v>1228</v>
      </c>
      <c r="N34" s="60">
        <f t="shared" si="12"/>
        <v>363</v>
      </c>
      <c r="O34" s="60">
        <f t="shared" si="13"/>
        <v>1270</v>
      </c>
      <c r="P34" s="60">
        <f t="shared" si="14"/>
        <v>387</v>
      </c>
      <c r="Q34" s="60">
        <f t="shared" si="15"/>
        <v>1353</v>
      </c>
      <c r="R34" s="60">
        <f t="shared" si="16"/>
        <v>406</v>
      </c>
      <c r="S34" s="60">
        <f t="shared" si="17"/>
        <v>1422</v>
      </c>
      <c r="T34" s="60">
        <f t="shared" si="18"/>
        <v>426</v>
      </c>
      <c r="U34" s="60">
        <f t="shared" si="19"/>
        <v>1493</v>
      </c>
      <c r="V34" s="60">
        <f t="shared" si="20"/>
        <v>447</v>
      </c>
      <c r="W34" s="60">
        <f t="shared" si="21"/>
        <v>1563</v>
      </c>
      <c r="X34" s="60">
        <f t="shared" si="22"/>
        <v>469</v>
      </c>
      <c r="Y34" s="60">
        <f t="shared" si="23"/>
        <v>1641</v>
      </c>
      <c r="Z34" s="60">
        <f t="shared" si="24"/>
        <v>487</v>
      </c>
      <c r="AA34" s="60">
        <f t="shared" si="25"/>
        <v>1705</v>
      </c>
      <c r="AB34" s="60">
        <f t="shared" si="26"/>
        <v>512</v>
      </c>
      <c r="AC34" s="61">
        <f t="shared" si="27"/>
        <v>1790</v>
      </c>
    </row>
    <row r="35" spans="1:29" s="62" customFormat="1" ht="11.15" customHeight="1" thickBot="1">
      <c r="A35" s="63">
        <v>30</v>
      </c>
      <c r="B35" s="64">
        <f t="shared" si="0"/>
        <v>233</v>
      </c>
      <c r="C35" s="64">
        <f t="shared" si="1"/>
        <v>816</v>
      </c>
      <c r="D35" s="64">
        <f t="shared" si="2"/>
        <v>263</v>
      </c>
      <c r="E35" s="64">
        <f t="shared" si="3"/>
        <v>922</v>
      </c>
      <c r="F35" s="64">
        <f t="shared" si="4"/>
        <v>284</v>
      </c>
      <c r="G35" s="64">
        <f t="shared" si="5"/>
        <v>992</v>
      </c>
      <c r="H35" s="64">
        <f t="shared" si="6"/>
        <v>333</v>
      </c>
      <c r="I35" s="64">
        <f t="shared" si="7"/>
        <v>1164</v>
      </c>
      <c r="J35" s="64">
        <f t="shared" si="8"/>
        <v>347</v>
      </c>
      <c r="K35" s="64">
        <f t="shared" si="9"/>
        <v>1213</v>
      </c>
      <c r="L35" s="64">
        <f t="shared" si="10"/>
        <v>363</v>
      </c>
      <c r="M35" s="64">
        <f t="shared" si="11"/>
        <v>1270</v>
      </c>
      <c r="N35" s="64">
        <f t="shared" si="12"/>
        <v>375</v>
      </c>
      <c r="O35" s="64">
        <f t="shared" si="13"/>
        <v>1314</v>
      </c>
      <c r="P35" s="64">
        <f t="shared" si="14"/>
        <v>400</v>
      </c>
      <c r="Q35" s="64">
        <f t="shared" si="15"/>
        <v>1400</v>
      </c>
      <c r="R35" s="64">
        <f t="shared" si="16"/>
        <v>420</v>
      </c>
      <c r="S35" s="64">
        <f t="shared" si="17"/>
        <v>1471</v>
      </c>
      <c r="T35" s="64">
        <f t="shared" si="18"/>
        <v>441</v>
      </c>
      <c r="U35" s="64">
        <f t="shared" si="19"/>
        <v>1544</v>
      </c>
      <c r="V35" s="64">
        <f t="shared" si="20"/>
        <v>462</v>
      </c>
      <c r="W35" s="64">
        <f t="shared" si="21"/>
        <v>1617</v>
      </c>
      <c r="X35" s="64">
        <f t="shared" si="22"/>
        <v>485</v>
      </c>
      <c r="Y35" s="64">
        <f t="shared" si="23"/>
        <v>1698</v>
      </c>
      <c r="Z35" s="64">
        <f t="shared" si="24"/>
        <v>504</v>
      </c>
      <c r="AA35" s="64">
        <f t="shared" si="25"/>
        <v>1764</v>
      </c>
      <c r="AB35" s="64">
        <f t="shared" si="26"/>
        <v>529</v>
      </c>
      <c r="AC35" s="65">
        <f t="shared" si="27"/>
        <v>1852</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142</v>
      </c>
      <c r="C37" s="596"/>
      <c r="D37" s="596" t="s">
        <v>24</v>
      </c>
      <c r="E37" s="596"/>
      <c r="F37" s="596" t="s">
        <v>25</v>
      </c>
      <c r="G37" s="596"/>
      <c r="H37" s="596" t="s">
        <v>26</v>
      </c>
      <c r="I37" s="596"/>
      <c r="J37" s="596" t="s">
        <v>134</v>
      </c>
      <c r="K37" s="596"/>
      <c r="L37" s="596" t="s">
        <v>135</v>
      </c>
      <c r="M37" s="596"/>
      <c r="N37" s="596" t="s">
        <v>31</v>
      </c>
      <c r="O37" s="596"/>
      <c r="P37" s="596" t="s">
        <v>32</v>
      </c>
      <c r="Q37" s="596"/>
      <c r="R37" s="596" t="s">
        <v>33</v>
      </c>
      <c r="S37" s="596"/>
      <c r="T37" s="596" t="s">
        <v>34</v>
      </c>
      <c r="U37" s="596"/>
      <c r="V37" s="596" t="s">
        <v>35</v>
      </c>
      <c r="W37" s="596"/>
      <c r="X37" s="596" t="s">
        <v>36</v>
      </c>
      <c r="Y37" s="596"/>
      <c r="Z37" s="596" t="s">
        <v>37</v>
      </c>
      <c r="AA37" s="596"/>
      <c r="AB37" s="589"/>
      <c r="AC37" s="590"/>
    </row>
    <row r="38" spans="1:29" ht="12" customHeight="1">
      <c r="A38" s="594"/>
      <c r="B38" s="583">
        <v>26400</v>
      </c>
      <c r="C38" s="583"/>
      <c r="D38" s="583">
        <v>27600</v>
      </c>
      <c r="E38" s="583"/>
      <c r="F38" s="584">
        <v>28800</v>
      </c>
      <c r="G38" s="586"/>
      <c r="H38" s="583">
        <v>30300</v>
      </c>
      <c r="I38" s="583"/>
      <c r="J38" s="583">
        <v>31800</v>
      </c>
      <c r="K38" s="583"/>
      <c r="L38" s="583">
        <v>33300</v>
      </c>
      <c r="M38" s="583"/>
      <c r="N38" s="583">
        <v>34800</v>
      </c>
      <c r="O38" s="583"/>
      <c r="P38" s="583">
        <v>36300</v>
      </c>
      <c r="Q38" s="583"/>
      <c r="R38" s="583">
        <v>38200</v>
      </c>
      <c r="S38" s="583"/>
      <c r="T38" s="583">
        <v>40100</v>
      </c>
      <c r="U38" s="583"/>
      <c r="V38" s="584">
        <v>42000</v>
      </c>
      <c r="W38" s="586"/>
      <c r="X38" s="584">
        <v>43900</v>
      </c>
      <c r="Y38" s="586"/>
      <c r="Z38" s="583">
        <v>45800</v>
      </c>
      <c r="AA38" s="584"/>
      <c r="AB38" s="583"/>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18</v>
      </c>
      <c r="C40" s="60">
        <f t="shared" ref="C40:C69" si="29">ROUND($B$38*$A40/30*$AE$4*70/100,0)</f>
        <v>65</v>
      </c>
      <c r="D40" s="60">
        <f t="shared" ref="D40:D69" si="30">ROUND($D$38*$A40/30*$AE$4*20/100,0)</f>
        <v>19</v>
      </c>
      <c r="E40" s="60">
        <f t="shared" ref="E40:E69" si="31">ROUND($D$38*$A40/30*$AE$4*70/100,0)</f>
        <v>68</v>
      </c>
      <c r="F40" s="60">
        <f t="shared" ref="F40:F69" si="32">ROUND($F$38*$A40/30*$AE$4*20/100,0)</f>
        <v>20</v>
      </c>
      <c r="G40" s="60">
        <f t="shared" ref="G40:G69" si="33">ROUND($F$38*$A40/30*$AE$4*70/100,0)</f>
        <v>71</v>
      </c>
      <c r="H40" s="60">
        <f t="shared" ref="H40:H69" si="34">ROUND($H$38*$A40/30*$AE$4*20/100,0)</f>
        <v>21</v>
      </c>
      <c r="I40" s="60">
        <f t="shared" ref="I40:I69" si="35">ROUND($H$38*$A40/30*$AE$4*70/100,0)</f>
        <v>74</v>
      </c>
      <c r="J40" s="60">
        <f t="shared" ref="J40:J69" si="36">ROUND($J$38*$A40/30*$AE$4*20/100,0)</f>
        <v>22</v>
      </c>
      <c r="K40" s="60">
        <f t="shared" ref="K40:K69" si="37">ROUND($J$38*$A40/30*$AE$4*70/100,0)</f>
        <v>78</v>
      </c>
      <c r="L40" s="60">
        <f t="shared" ref="L40:L69" si="38">ROUND($L$38*$A40/30*$AE$4*20/100,0)</f>
        <v>23</v>
      </c>
      <c r="M40" s="60">
        <f t="shared" ref="M40:M69" si="39">ROUND($L$38*$A40/30*$AE$4*70/100,0)</f>
        <v>82</v>
      </c>
      <c r="N40" s="60">
        <f t="shared" ref="N40:N69" si="40">ROUND($N$38*$A40/30*$AE$4*20/100,0)</f>
        <v>24</v>
      </c>
      <c r="O40" s="60">
        <f t="shared" ref="O40:O69" si="41">ROUND($N$38*$A40/30*$AE$4*70/100,0)</f>
        <v>85</v>
      </c>
      <c r="P40" s="60">
        <f t="shared" ref="P40:P69" si="42">ROUND($P$38*$A40/30*$AE$4*20/100,0)</f>
        <v>25</v>
      </c>
      <c r="Q40" s="60">
        <f t="shared" ref="Q40:Q69" si="43">ROUND($P$38*$A40/30*$AE$4*70/100,0)</f>
        <v>89</v>
      </c>
      <c r="R40" s="60">
        <f t="shared" ref="R40:R69" si="44">ROUND($R$38*$A40/30*$AE$4*20/100,0)</f>
        <v>27</v>
      </c>
      <c r="S40" s="60">
        <f t="shared" ref="S40:S69" si="45">ROUND($R$38*$A40/30*$AE$4*70/100,0)</f>
        <v>94</v>
      </c>
      <c r="T40" s="60">
        <f t="shared" ref="T40:T69" si="46">ROUND($T$38*$A40/30*$AE$4*20/100,0)</f>
        <v>28</v>
      </c>
      <c r="U40" s="60">
        <f t="shared" ref="U40:U69" si="47">ROUND($T$38*$A40/30*$AE$4*70/100,0)</f>
        <v>98</v>
      </c>
      <c r="V40" s="60">
        <f t="shared" ref="V40:V69" si="48">ROUND($V$38*$A40/30*$AE$4*20/100,0)</f>
        <v>29</v>
      </c>
      <c r="W40" s="60">
        <f t="shared" ref="W40:W69" si="49">ROUND($V$38*$A40/30*$AE$4*70/100,0)</f>
        <v>103</v>
      </c>
      <c r="X40" s="60">
        <f t="shared" ref="X40:X69" si="50">ROUND($X$38*$A40/30*$AE$4*20/100,0)</f>
        <v>31</v>
      </c>
      <c r="Y40" s="60">
        <f t="shared" ref="Y40:Y69" si="51">ROUND($X$38*$A40/30*$AE$4*70/100,0)</f>
        <v>108</v>
      </c>
      <c r="Z40" s="70">
        <f>ROUND($Z$38*$A40/30*$AE$4*20/100,0)</f>
        <v>32</v>
      </c>
      <c r="AA40" s="71">
        <f>ROUND($Z$38*$A40/30*$AE$4*70/100,0)</f>
        <v>112</v>
      </c>
      <c r="AB40" s="70"/>
      <c r="AC40" s="61"/>
    </row>
    <row r="41" spans="1:29" s="62" customFormat="1" ht="11.15" customHeight="1">
      <c r="A41" s="59">
        <v>2</v>
      </c>
      <c r="B41" s="60">
        <f t="shared" si="28"/>
        <v>37</v>
      </c>
      <c r="C41" s="60">
        <f t="shared" si="29"/>
        <v>129</v>
      </c>
      <c r="D41" s="60">
        <f t="shared" si="30"/>
        <v>39</v>
      </c>
      <c r="E41" s="60">
        <f t="shared" si="31"/>
        <v>135</v>
      </c>
      <c r="F41" s="60">
        <f t="shared" si="32"/>
        <v>40</v>
      </c>
      <c r="G41" s="60">
        <f t="shared" si="33"/>
        <v>141</v>
      </c>
      <c r="H41" s="60">
        <f t="shared" si="34"/>
        <v>42</v>
      </c>
      <c r="I41" s="60">
        <f t="shared" si="35"/>
        <v>148</v>
      </c>
      <c r="J41" s="60">
        <f t="shared" si="36"/>
        <v>45</v>
      </c>
      <c r="K41" s="60">
        <f t="shared" si="37"/>
        <v>156</v>
      </c>
      <c r="L41" s="60">
        <f t="shared" si="38"/>
        <v>47</v>
      </c>
      <c r="M41" s="60">
        <f t="shared" si="39"/>
        <v>163</v>
      </c>
      <c r="N41" s="60">
        <f t="shared" si="40"/>
        <v>49</v>
      </c>
      <c r="O41" s="60">
        <f t="shared" si="41"/>
        <v>171</v>
      </c>
      <c r="P41" s="60">
        <f t="shared" si="42"/>
        <v>51</v>
      </c>
      <c r="Q41" s="60">
        <f t="shared" si="43"/>
        <v>178</v>
      </c>
      <c r="R41" s="60">
        <f t="shared" si="44"/>
        <v>53</v>
      </c>
      <c r="S41" s="60">
        <f t="shared" si="45"/>
        <v>187</v>
      </c>
      <c r="T41" s="60">
        <f t="shared" si="46"/>
        <v>56</v>
      </c>
      <c r="U41" s="60">
        <f t="shared" si="47"/>
        <v>196</v>
      </c>
      <c r="V41" s="60">
        <f t="shared" si="48"/>
        <v>59</v>
      </c>
      <c r="W41" s="60">
        <f t="shared" si="49"/>
        <v>206</v>
      </c>
      <c r="X41" s="60">
        <f t="shared" si="50"/>
        <v>61</v>
      </c>
      <c r="Y41" s="60">
        <f t="shared" si="51"/>
        <v>215</v>
      </c>
      <c r="Z41" s="70">
        <f t="shared" ref="Z41:Z69" si="52">ROUND($Z$38*$A41/30*$AE$4*20/100,0)</f>
        <v>64</v>
      </c>
      <c r="AA41" s="71">
        <f t="shared" ref="AA41:AA69" si="53">ROUND($Z$38*$A41/30*$AE$4*70/100,0)</f>
        <v>224</v>
      </c>
      <c r="AB41" s="70"/>
      <c r="AC41" s="61"/>
    </row>
    <row r="42" spans="1:29" s="62" customFormat="1" ht="11.15" customHeight="1">
      <c r="A42" s="59">
        <v>3</v>
      </c>
      <c r="B42" s="60">
        <f t="shared" si="28"/>
        <v>55</v>
      </c>
      <c r="C42" s="60">
        <f t="shared" si="29"/>
        <v>194</v>
      </c>
      <c r="D42" s="60">
        <f t="shared" si="30"/>
        <v>58</v>
      </c>
      <c r="E42" s="60">
        <f t="shared" si="31"/>
        <v>203</v>
      </c>
      <c r="F42" s="60">
        <f t="shared" si="32"/>
        <v>60</v>
      </c>
      <c r="G42" s="60">
        <f t="shared" si="33"/>
        <v>212</v>
      </c>
      <c r="H42" s="60">
        <f t="shared" si="34"/>
        <v>64</v>
      </c>
      <c r="I42" s="60">
        <f t="shared" si="35"/>
        <v>223</v>
      </c>
      <c r="J42" s="60">
        <f t="shared" si="36"/>
        <v>67</v>
      </c>
      <c r="K42" s="60">
        <f t="shared" si="37"/>
        <v>234</v>
      </c>
      <c r="L42" s="60">
        <f t="shared" si="38"/>
        <v>70</v>
      </c>
      <c r="M42" s="60">
        <f t="shared" si="39"/>
        <v>245</v>
      </c>
      <c r="N42" s="60">
        <f t="shared" si="40"/>
        <v>73</v>
      </c>
      <c r="O42" s="60">
        <f t="shared" si="41"/>
        <v>256</v>
      </c>
      <c r="P42" s="60">
        <f t="shared" si="42"/>
        <v>76</v>
      </c>
      <c r="Q42" s="60">
        <f t="shared" si="43"/>
        <v>267</v>
      </c>
      <c r="R42" s="60">
        <f t="shared" si="44"/>
        <v>80</v>
      </c>
      <c r="S42" s="60">
        <f t="shared" si="45"/>
        <v>281</v>
      </c>
      <c r="T42" s="60">
        <f t="shared" si="46"/>
        <v>84</v>
      </c>
      <c r="U42" s="60">
        <f t="shared" si="47"/>
        <v>295</v>
      </c>
      <c r="V42" s="60">
        <f t="shared" si="48"/>
        <v>88</v>
      </c>
      <c r="W42" s="60">
        <f t="shared" si="49"/>
        <v>309</v>
      </c>
      <c r="X42" s="60">
        <f t="shared" si="50"/>
        <v>92</v>
      </c>
      <c r="Y42" s="60">
        <f t="shared" si="51"/>
        <v>323</v>
      </c>
      <c r="Z42" s="70">
        <f t="shared" si="52"/>
        <v>96</v>
      </c>
      <c r="AA42" s="71">
        <f t="shared" si="53"/>
        <v>337</v>
      </c>
      <c r="AB42" s="70"/>
      <c r="AC42" s="61"/>
    </row>
    <row r="43" spans="1:29" s="62" customFormat="1" ht="11.15" customHeight="1">
      <c r="A43" s="59">
        <v>4</v>
      </c>
      <c r="B43" s="60">
        <f t="shared" si="28"/>
        <v>74</v>
      </c>
      <c r="C43" s="60">
        <f t="shared" si="29"/>
        <v>259</v>
      </c>
      <c r="D43" s="60">
        <f t="shared" si="30"/>
        <v>77</v>
      </c>
      <c r="E43" s="60">
        <f t="shared" si="31"/>
        <v>270</v>
      </c>
      <c r="F43" s="60">
        <f t="shared" si="32"/>
        <v>81</v>
      </c>
      <c r="G43" s="60">
        <f t="shared" si="33"/>
        <v>282</v>
      </c>
      <c r="H43" s="60">
        <f t="shared" si="34"/>
        <v>85</v>
      </c>
      <c r="I43" s="60">
        <f t="shared" si="35"/>
        <v>297</v>
      </c>
      <c r="J43" s="60">
        <f t="shared" si="36"/>
        <v>89</v>
      </c>
      <c r="K43" s="60">
        <f t="shared" si="37"/>
        <v>312</v>
      </c>
      <c r="L43" s="60">
        <f t="shared" si="38"/>
        <v>93</v>
      </c>
      <c r="M43" s="60">
        <f t="shared" si="39"/>
        <v>326</v>
      </c>
      <c r="N43" s="60">
        <f t="shared" si="40"/>
        <v>97</v>
      </c>
      <c r="O43" s="60">
        <f t="shared" si="41"/>
        <v>341</v>
      </c>
      <c r="P43" s="60">
        <f t="shared" si="42"/>
        <v>102</v>
      </c>
      <c r="Q43" s="60">
        <f t="shared" si="43"/>
        <v>356</v>
      </c>
      <c r="R43" s="60">
        <f t="shared" si="44"/>
        <v>107</v>
      </c>
      <c r="S43" s="60">
        <f t="shared" si="45"/>
        <v>374</v>
      </c>
      <c r="T43" s="60">
        <f t="shared" si="46"/>
        <v>112</v>
      </c>
      <c r="U43" s="60">
        <f t="shared" si="47"/>
        <v>393</v>
      </c>
      <c r="V43" s="60">
        <f t="shared" si="48"/>
        <v>118</v>
      </c>
      <c r="W43" s="60">
        <f t="shared" si="49"/>
        <v>412</v>
      </c>
      <c r="X43" s="60">
        <f t="shared" si="50"/>
        <v>123</v>
      </c>
      <c r="Y43" s="60">
        <f t="shared" si="51"/>
        <v>430</v>
      </c>
      <c r="Z43" s="70">
        <f t="shared" si="52"/>
        <v>128</v>
      </c>
      <c r="AA43" s="71">
        <f t="shared" si="53"/>
        <v>449</v>
      </c>
      <c r="AB43" s="70"/>
      <c r="AC43" s="61"/>
    </row>
    <row r="44" spans="1:29" s="62" customFormat="1" ht="11.15" customHeight="1">
      <c r="A44" s="59">
        <v>5</v>
      </c>
      <c r="B44" s="60">
        <f t="shared" si="28"/>
        <v>92</v>
      </c>
      <c r="C44" s="60">
        <f t="shared" si="29"/>
        <v>323</v>
      </c>
      <c r="D44" s="60">
        <f t="shared" si="30"/>
        <v>97</v>
      </c>
      <c r="E44" s="60">
        <f t="shared" si="31"/>
        <v>338</v>
      </c>
      <c r="F44" s="60">
        <f t="shared" si="32"/>
        <v>101</v>
      </c>
      <c r="G44" s="60">
        <f t="shared" si="33"/>
        <v>353</v>
      </c>
      <c r="H44" s="60">
        <f t="shared" si="34"/>
        <v>106</v>
      </c>
      <c r="I44" s="60">
        <f t="shared" si="35"/>
        <v>371</v>
      </c>
      <c r="J44" s="60">
        <f t="shared" si="36"/>
        <v>111</v>
      </c>
      <c r="K44" s="60">
        <f t="shared" si="37"/>
        <v>390</v>
      </c>
      <c r="L44" s="60">
        <f t="shared" si="38"/>
        <v>117</v>
      </c>
      <c r="M44" s="60">
        <f t="shared" si="39"/>
        <v>408</v>
      </c>
      <c r="N44" s="60">
        <f t="shared" si="40"/>
        <v>122</v>
      </c>
      <c r="O44" s="60">
        <f t="shared" si="41"/>
        <v>426</v>
      </c>
      <c r="P44" s="60">
        <f t="shared" si="42"/>
        <v>127</v>
      </c>
      <c r="Q44" s="60">
        <f t="shared" si="43"/>
        <v>445</v>
      </c>
      <c r="R44" s="60">
        <f t="shared" si="44"/>
        <v>134</v>
      </c>
      <c r="S44" s="60">
        <f t="shared" si="45"/>
        <v>468</v>
      </c>
      <c r="T44" s="60">
        <f t="shared" si="46"/>
        <v>140</v>
      </c>
      <c r="U44" s="60">
        <f t="shared" si="47"/>
        <v>491</v>
      </c>
      <c r="V44" s="60">
        <f t="shared" si="48"/>
        <v>147</v>
      </c>
      <c r="W44" s="60">
        <f t="shared" si="49"/>
        <v>515</v>
      </c>
      <c r="X44" s="60">
        <f t="shared" si="50"/>
        <v>154</v>
      </c>
      <c r="Y44" s="60">
        <f t="shared" si="51"/>
        <v>538</v>
      </c>
      <c r="Z44" s="70">
        <f t="shared" si="52"/>
        <v>160</v>
      </c>
      <c r="AA44" s="71">
        <f t="shared" si="53"/>
        <v>561</v>
      </c>
      <c r="AB44" s="70"/>
      <c r="AC44" s="61"/>
    </row>
    <row r="45" spans="1:29" s="62" customFormat="1" ht="11.15" customHeight="1">
      <c r="A45" s="59">
        <v>6</v>
      </c>
      <c r="B45" s="60">
        <f t="shared" si="28"/>
        <v>111</v>
      </c>
      <c r="C45" s="60">
        <f t="shared" si="29"/>
        <v>388</v>
      </c>
      <c r="D45" s="60">
        <f t="shared" si="30"/>
        <v>116</v>
      </c>
      <c r="E45" s="60">
        <f t="shared" si="31"/>
        <v>406</v>
      </c>
      <c r="F45" s="60">
        <f t="shared" si="32"/>
        <v>121</v>
      </c>
      <c r="G45" s="60">
        <f t="shared" si="33"/>
        <v>423</v>
      </c>
      <c r="H45" s="60">
        <f t="shared" si="34"/>
        <v>127</v>
      </c>
      <c r="I45" s="60">
        <f t="shared" si="35"/>
        <v>445</v>
      </c>
      <c r="J45" s="60">
        <f t="shared" si="36"/>
        <v>134</v>
      </c>
      <c r="K45" s="60">
        <f t="shared" si="37"/>
        <v>467</v>
      </c>
      <c r="L45" s="60">
        <f t="shared" si="38"/>
        <v>140</v>
      </c>
      <c r="M45" s="60">
        <f t="shared" si="39"/>
        <v>490</v>
      </c>
      <c r="N45" s="60">
        <f t="shared" si="40"/>
        <v>146</v>
      </c>
      <c r="O45" s="60">
        <f t="shared" si="41"/>
        <v>512</v>
      </c>
      <c r="P45" s="60">
        <f t="shared" si="42"/>
        <v>152</v>
      </c>
      <c r="Q45" s="60">
        <f t="shared" si="43"/>
        <v>534</v>
      </c>
      <c r="R45" s="60">
        <f t="shared" si="44"/>
        <v>160</v>
      </c>
      <c r="S45" s="60">
        <f t="shared" si="45"/>
        <v>562</v>
      </c>
      <c r="T45" s="60">
        <f t="shared" si="46"/>
        <v>168</v>
      </c>
      <c r="U45" s="60">
        <f t="shared" si="47"/>
        <v>589</v>
      </c>
      <c r="V45" s="60">
        <f t="shared" si="48"/>
        <v>176</v>
      </c>
      <c r="W45" s="60">
        <f t="shared" si="49"/>
        <v>617</v>
      </c>
      <c r="X45" s="60">
        <f t="shared" si="50"/>
        <v>184</v>
      </c>
      <c r="Y45" s="60">
        <f t="shared" si="51"/>
        <v>645</v>
      </c>
      <c r="Z45" s="70">
        <f t="shared" si="52"/>
        <v>192</v>
      </c>
      <c r="AA45" s="71">
        <f t="shared" si="53"/>
        <v>673</v>
      </c>
      <c r="AB45" s="70"/>
      <c r="AC45" s="61"/>
    </row>
    <row r="46" spans="1:29" s="62" customFormat="1" ht="11.15" customHeight="1">
      <c r="A46" s="59">
        <v>7</v>
      </c>
      <c r="B46" s="60">
        <f t="shared" si="28"/>
        <v>129</v>
      </c>
      <c r="C46" s="60">
        <f t="shared" si="29"/>
        <v>453</v>
      </c>
      <c r="D46" s="60">
        <f t="shared" si="30"/>
        <v>135</v>
      </c>
      <c r="E46" s="60">
        <f t="shared" si="31"/>
        <v>473</v>
      </c>
      <c r="F46" s="60">
        <f t="shared" si="32"/>
        <v>141</v>
      </c>
      <c r="G46" s="60">
        <f t="shared" si="33"/>
        <v>494</v>
      </c>
      <c r="H46" s="60">
        <f t="shared" si="34"/>
        <v>148</v>
      </c>
      <c r="I46" s="60">
        <f t="shared" si="35"/>
        <v>520</v>
      </c>
      <c r="J46" s="60">
        <f t="shared" si="36"/>
        <v>156</v>
      </c>
      <c r="K46" s="60">
        <f t="shared" si="37"/>
        <v>545</v>
      </c>
      <c r="L46" s="60">
        <f t="shared" si="38"/>
        <v>163</v>
      </c>
      <c r="M46" s="60">
        <f t="shared" si="39"/>
        <v>571</v>
      </c>
      <c r="N46" s="60">
        <f t="shared" si="40"/>
        <v>171</v>
      </c>
      <c r="O46" s="60">
        <f t="shared" si="41"/>
        <v>597</v>
      </c>
      <c r="P46" s="60">
        <f t="shared" si="42"/>
        <v>178</v>
      </c>
      <c r="Q46" s="60">
        <f t="shared" si="43"/>
        <v>623</v>
      </c>
      <c r="R46" s="60">
        <f t="shared" si="44"/>
        <v>187</v>
      </c>
      <c r="S46" s="60">
        <f t="shared" si="45"/>
        <v>655</v>
      </c>
      <c r="T46" s="60">
        <f t="shared" si="46"/>
        <v>196</v>
      </c>
      <c r="U46" s="60">
        <f t="shared" si="47"/>
        <v>688</v>
      </c>
      <c r="V46" s="60">
        <f t="shared" si="48"/>
        <v>206</v>
      </c>
      <c r="W46" s="60">
        <f t="shared" si="49"/>
        <v>720</v>
      </c>
      <c r="X46" s="60">
        <f t="shared" si="50"/>
        <v>215</v>
      </c>
      <c r="Y46" s="60">
        <f t="shared" si="51"/>
        <v>753</v>
      </c>
      <c r="Z46" s="70">
        <f t="shared" si="52"/>
        <v>224</v>
      </c>
      <c r="AA46" s="71">
        <f t="shared" si="53"/>
        <v>785</v>
      </c>
      <c r="AB46" s="70"/>
      <c r="AC46" s="61"/>
    </row>
    <row r="47" spans="1:29" s="62" customFormat="1" ht="11.15" customHeight="1">
      <c r="A47" s="59">
        <v>8</v>
      </c>
      <c r="B47" s="60">
        <f t="shared" si="28"/>
        <v>148</v>
      </c>
      <c r="C47" s="60">
        <f t="shared" si="29"/>
        <v>517</v>
      </c>
      <c r="D47" s="60">
        <f t="shared" si="30"/>
        <v>155</v>
      </c>
      <c r="E47" s="60">
        <f t="shared" si="31"/>
        <v>541</v>
      </c>
      <c r="F47" s="60">
        <f t="shared" si="32"/>
        <v>161</v>
      </c>
      <c r="G47" s="60">
        <f t="shared" si="33"/>
        <v>564</v>
      </c>
      <c r="H47" s="60">
        <f t="shared" si="34"/>
        <v>170</v>
      </c>
      <c r="I47" s="60">
        <f t="shared" si="35"/>
        <v>594</v>
      </c>
      <c r="J47" s="60">
        <f t="shared" si="36"/>
        <v>178</v>
      </c>
      <c r="K47" s="60">
        <f t="shared" si="37"/>
        <v>623</v>
      </c>
      <c r="L47" s="60">
        <f t="shared" si="38"/>
        <v>186</v>
      </c>
      <c r="M47" s="60">
        <f t="shared" si="39"/>
        <v>653</v>
      </c>
      <c r="N47" s="60">
        <f t="shared" si="40"/>
        <v>195</v>
      </c>
      <c r="O47" s="60">
        <f t="shared" si="41"/>
        <v>682</v>
      </c>
      <c r="P47" s="60">
        <f t="shared" si="42"/>
        <v>203</v>
      </c>
      <c r="Q47" s="60">
        <f t="shared" si="43"/>
        <v>711</v>
      </c>
      <c r="R47" s="60">
        <f t="shared" si="44"/>
        <v>214</v>
      </c>
      <c r="S47" s="60">
        <f t="shared" si="45"/>
        <v>749</v>
      </c>
      <c r="T47" s="60">
        <f t="shared" si="46"/>
        <v>225</v>
      </c>
      <c r="U47" s="60">
        <f t="shared" si="47"/>
        <v>786</v>
      </c>
      <c r="V47" s="60">
        <f t="shared" si="48"/>
        <v>235</v>
      </c>
      <c r="W47" s="60">
        <f t="shared" si="49"/>
        <v>823</v>
      </c>
      <c r="X47" s="60">
        <f t="shared" si="50"/>
        <v>246</v>
      </c>
      <c r="Y47" s="60">
        <f t="shared" si="51"/>
        <v>860</v>
      </c>
      <c r="Z47" s="70">
        <f t="shared" si="52"/>
        <v>256</v>
      </c>
      <c r="AA47" s="71">
        <f t="shared" si="53"/>
        <v>898</v>
      </c>
      <c r="AB47" s="70"/>
      <c r="AC47" s="61"/>
    </row>
    <row r="48" spans="1:29" s="62" customFormat="1" ht="11.15" customHeight="1">
      <c r="A48" s="59">
        <v>9</v>
      </c>
      <c r="B48" s="60">
        <f t="shared" si="28"/>
        <v>166</v>
      </c>
      <c r="C48" s="60">
        <f t="shared" si="29"/>
        <v>582</v>
      </c>
      <c r="D48" s="60">
        <f t="shared" si="30"/>
        <v>174</v>
      </c>
      <c r="E48" s="60">
        <f t="shared" si="31"/>
        <v>609</v>
      </c>
      <c r="F48" s="60">
        <f t="shared" si="32"/>
        <v>181</v>
      </c>
      <c r="G48" s="60">
        <f t="shared" si="33"/>
        <v>635</v>
      </c>
      <c r="H48" s="60">
        <f t="shared" si="34"/>
        <v>191</v>
      </c>
      <c r="I48" s="60">
        <f t="shared" si="35"/>
        <v>668</v>
      </c>
      <c r="J48" s="60">
        <f t="shared" si="36"/>
        <v>200</v>
      </c>
      <c r="K48" s="60">
        <f t="shared" si="37"/>
        <v>701</v>
      </c>
      <c r="L48" s="60">
        <f t="shared" si="38"/>
        <v>210</v>
      </c>
      <c r="M48" s="60">
        <f t="shared" si="39"/>
        <v>734</v>
      </c>
      <c r="N48" s="60">
        <f t="shared" si="40"/>
        <v>219</v>
      </c>
      <c r="O48" s="60">
        <f t="shared" si="41"/>
        <v>767</v>
      </c>
      <c r="P48" s="60">
        <f t="shared" si="42"/>
        <v>229</v>
      </c>
      <c r="Q48" s="60">
        <f t="shared" si="43"/>
        <v>800</v>
      </c>
      <c r="R48" s="60">
        <f t="shared" si="44"/>
        <v>241</v>
      </c>
      <c r="S48" s="60">
        <f t="shared" si="45"/>
        <v>842</v>
      </c>
      <c r="T48" s="60">
        <f t="shared" si="46"/>
        <v>253</v>
      </c>
      <c r="U48" s="60">
        <f t="shared" si="47"/>
        <v>884</v>
      </c>
      <c r="V48" s="60">
        <f t="shared" si="48"/>
        <v>265</v>
      </c>
      <c r="W48" s="60">
        <f t="shared" si="49"/>
        <v>926</v>
      </c>
      <c r="X48" s="60">
        <f t="shared" si="50"/>
        <v>277</v>
      </c>
      <c r="Y48" s="60">
        <f t="shared" si="51"/>
        <v>968</v>
      </c>
      <c r="Z48" s="70">
        <f t="shared" si="52"/>
        <v>289</v>
      </c>
      <c r="AA48" s="71">
        <f t="shared" si="53"/>
        <v>1010</v>
      </c>
      <c r="AB48" s="70"/>
      <c r="AC48" s="61"/>
    </row>
    <row r="49" spans="1:29" s="62" customFormat="1" ht="11.15" customHeight="1">
      <c r="A49" s="59">
        <v>10</v>
      </c>
      <c r="B49" s="60">
        <f t="shared" si="28"/>
        <v>185</v>
      </c>
      <c r="C49" s="60">
        <f t="shared" si="29"/>
        <v>647</v>
      </c>
      <c r="D49" s="60">
        <f t="shared" si="30"/>
        <v>193</v>
      </c>
      <c r="E49" s="60">
        <f t="shared" si="31"/>
        <v>676</v>
      </c>
      <c r="F49" s="60">
        <f t="shared" si="32"/>
        <v>202</v>
      </c>
      <c r="G49" s="60">
        <f t="shared" si="33"/>
        <v>706</v>
      </c>
      <c r="H49" s="60">
        <f t="shared" si="34"/>
        <v>212</v>
      </c>
      <c r="I49" s="60">
        <f t="shared" si="35"/>
        <v>742</v>
      </c>
      <c r="J49" s="60">
        <f t="shared" si="36"/>
        <v>223</v>
      </c>
      <c r="K49" s="60">
        <f t="shared" si="37"/>
        <v>779</v>
      </c>
      <c r="L49" s="60">
        <f t="shared" si="38"/>
        <v>233</v>
      </c>
      <c r="M49" s="60">
        <f t="shared" si="39"/>
        <v>816</v>
      </c>
      <c r="N49" s="60">
        <f t="shared" si="40"/>
        <v>244</v>
      </c>
      <c r="O49" s="60">
        <f t="shared" si="41"/>
        <v>853</v>
      </c>
      <c r="P49" s="60">
        <f t="shared" si="42"/>
        <v>254</v>
      </c>
      <c r="Q49" s="60">
        <f t="shared" si="43"/>
        <v>889</v>
      </c>
      <c r="R49" s="60">
        <f t="shared" si="44"/>
        <v>267</v>
      </c>
      <c r="S49" s="60">
        <f t="shared" si="45"/>
        <v>936</v>
      </c>
      <c r="T49" s="60">
        <f t="shared" si="46"/>
        <v>281</v>
      </c>
      <c r="U49" s="60">
        <f t="shared" si="47"/>
        <v>982</v>
      </c>
      <c r="V49" s="60">
        <f t="shared" si="48"/>
        <v>294</v>
      </c>
      <c r="W49" s="60">
        <f t="shared" si="49"/>
        <v>1029</v>
      </c>
      <c r="X49" s="60">
        <f t="shared" si="50"/>
        <v>307</v>
      </c>
      <c r="Y49" s="60">
        <f t="shared" si="51"/>
        <v>1076</v>
      </c>
      <c r="Z49" s="70">
        <f t="shared" si="52"/>
        <v>321</v>
      </c>
      <c r="AA49" s="71">
        <f t="shared" si="53"/>
        <v>1122</v>
      </c>
      <c r="AB49" s="70"/>
      <c r="AC49" s="61"/>
    </row>
    <row r="50" spans="1:29" s="62" customFormat="1" ht="11.15" customHeight="1">
      <c r="A50" s="59">
        <v>11</v>
      </c>
      <c r="B50" s="60">
        <f t="shared" si="28"/>
        <v>203</v>
      </c>
      <c r="C50" s="60">
        <f t="shared" si="29"/>
        <v>711</v>
      </c>
      <c r="D50" s="60">
        <f t="shared" si="30"/>
        <v>213</v>
      </c>
      <c r="E50" s="60">
        <f t="shared" si="31"/>
        <v>744</v>
      </c>
      <c r="F50" s="60">
        <f t="shared" si="32"/>
        <v>222</v>
      </c>
      <c r="G50" s="60">
        <f t="shared" si="33"/>
        <v>776</v>
      </c>
      <c r="H50" s="60">
        <f t="shared" si="34"/>
        <v>233</v>
      </c>
      <c r="I50" s="60">
        <f t="shared" si="35"/>
        <v>817</v>
      </c>
      <c r="J50" s="60">
        <f t="shared" si="36"/>
        <v>245</v>
      </c>
      <c r="K50" s="60">
        <f t="shared" si="37"/>
        <v>857</v>
      </c>
      <c r="L50" s="60">
        <f t="shared" si="38"/>
        <v>256</v>
      </c>
      <c r="M50" s="60">
        <f t="shared" si="39"/>
        <v>897</v>
      </c>
      <c r="N50" s="60">
        <f t="shared" si="40"/>
        <v>268</v>
      </c>
      <c r="O50" s="60">
        <f t="shared" si="41"/>
        <v>938</v>
      </c>
      <c r="P50" s="60">
        <f t="shared" si="42"/>
        <v>280</v>
      </c>
      <c r="Q50" s="60">
        <f t="shared" si="43"/>
        <v>978</v>
      </c>
      <c r="R50" s="60">
        <f t="shared" si="44"/>
        <v>294</v>
      </c>
      <c r="S50" s="60">
        <f t="shared" si="45"/>
        <v>1029</v>
      </c>
      <c r="T50" s="60">
        <f t="shared" si="46"/>
        <v>309</v>
      </c>
      <c r="U50" s="60">
        <f t="shared" si="47"/>
        <v>1081</v>
      </c>
      <c r="V50" s="60">
        <f t="shared" si="48"/>
        <v>323</v>
      </c>
      <c r="W50" s="60">
        <f t="shared" si="49"/>
        <v>1132</v>
      </c>
      <c r="X50" s="60">
        <f t="shared" si="50"/>
        <v>338</v>
      </c>
      <c r="Y50" s="60">
        <f t="shared" si="51"/>
        <v>1183</v>
      </c>
      <c r="Z50" s="70">
        <f t="shared" si="52"/>
        <v>353</v>
      </c>
      <c r="AA50" s="71">
        <f t="shared" si="53"/>
        <v>1234</v>
      </c>
      <c r="AB50" s="70"/>
      <c r="AC50" s="61"/>
    </row>
    <row r="51" spans="1:29" s="62" customFormat="1" ht="11.15" customHeight="1">
      <c r="A51" s="59">
        <v>12</v>
      </c>
      <c r="B51" s="60">
        <f t="shared" si="28"/>
        <v>222</v>
      </c>
      <c r="C51" s="60">
        <f t="shared" si="29"/>
        <v>776</v>
      </c>
      <c r="D51" s="60">
        <f t="shared" si="30"/>
        <v>232</v>
      </c>
      <c r="E51" s="60">
        <f t="shared" si="31"/>
        <v>811</v>
      </c>
      <c r="F51" s="60">
        <f t="shared" si="32"/>
        <v>242</v>
      </c>
      <c r="G51" s="60">
        <f t="shared" si="33"/>
        <v>847</v>
      </c>
      <c r="H51" s="60">
        <f t="shared" si="34"/>
        <v>255</v>
      </c>
      <c r="I51" s="60">
        <f t="shared" si="35"/>
        <v>891</v>
      </c>
      <c r="J51" s="60">
        <f t="shared" si="36"/>
        <v>267</v>
      </c>
      <c r="K51" s="60">
        <f t="shared" si="37"/>
        <v>935</v>
      </c>
      <c r="L51" s="60">
        <f t="shared" si="38"/>
        <v>280</v>
      </c>
      <c r="M51" s="60">
        <f t="shared" si="39"/>
        <v>979</v>
      </c>
      <c r="N51" s="60">
        <f t="shared" si="40"/>
        <v>292</v>
      </c>
      <c r="O51" s="60">
        <f t="shared" si="41"/>
        <v>1023</v>
      </c>
      <c r="P51" s="60">
        <f t="shared" si="42"/>
        <v>305</v>
      </c>
      <c r="Q51" s="60">
        <f t="shared" si="43"/>
        <v>1067</v>
      </c>
      <c r="R51" s="60">
        <f t="shared" si="44"/>
        <v>321</v>
      </c>
      <c r="S51" s="60">
        <f t="shared" si="45"/>
        <v>1123</v>
      </c>
      <c r="T51" s="60">
        <f t="shared" si="46"/>
        <v>337</v>
      </c>
      <c r="U51" s="60">
        <f t="shared" si="47"/>
        <v>1179</v>
      </c>
      <c r="V51" s="60">
        <f t="shared" si="48"/>
        <v>353</v>
      </c>
      <c r="W51" s="60">
        <f t="shared" si="49"/>
        <v>1235</v>
      </c>
      <c r="X51" s="60">
        <f t="shared" si="50"/>
        <v>369</v>
      </c>
      <c r="Y51" s="60">
        <f t="shared" si="51"/>
        <v>1291</v>
      </c>
      <c r="Z51" s="70">
        <f t="shared" si="52"/>
        <v>385</v>
      </c>
      <c r="AA51" s="71">
        <f t="shared" si="53"/>
        <v>1347</v>
      </c>
      <c r="AB51" s="70"/>
      <c r="AC51" s="61"/>
    </row>
    <row r="52" spans="1:29" s="62" customFormat="1" ht="11.15" customHeight="1">
      <c r="A52" s="59">
        <v>13</v>
      </c>
      <c r="B52" s="60">
        <f t="shared" si="28"/>
        <v>240</v>
      </c>
      <c r="C52" s="60">
        <f t="shared" si="29"/>
        <v>841</v>
      </c>
      <c r="D52" s="60">
        <f t="shared" si="30"/>
        <v>251</v>
      </c>
      <c r="E52" s="60">
        <f t="shared" si="31"/>
        <v>879</v>
      </c>
      <c r="F52" s="60">
        <f t="shared" si="32"/>
        <v>262</v>
      </c>
      <c r="G52" s="60">
        <f t="shared" si="33"/>
        <v>917</v>
      </c>
      <c r="H52" s="60">
        <f t="shared" si="34"/>
        <v>276</v>
      </c>
      <c r="I52" s="60">
        <f t="shared" si="35"/>
        <v>965</v>
      </c>
      <c r="J52" s="60">
        <f t="shared" si="36"/>
        <v>289</v>
      </c>
      <c r="K52" s="60">
        <f t="shared" si="37"/>
        <v>1013</v>
      </c>
      <c r="L52" s="60">
        <f t="shared" si="38"/>
        <v>303</v>
      </c>
      <c r="M52" s="60">
        <f t="shared" si="39"/>
        <v>1061</v>
      </c>
      <c r="N52" s="60">
        <f t="shared" si="40"/>
        <v>317</v>
      </c>
      <c r="O52" s="60">
        <f t="shared" si="41"/>
        <v>1108</v>
      </c>
      <c r="P52" s="60">
        <f t="shared" si="42"/>
        <v>330</v>
      </c>
      <c r="Q52" s="60">
        <f t="shared" si="43"/>
        <v>1156</v>
      </c>
      <c r="R52" s="60">
        <f t="shared" si="44"/>
        <v>348</v>
      </c>
      <c r="S52" s="60">
        <f t="shared" si="45"/>
        <v>1217</v>
      </c>
      <c r="T52" s="60">
        <f t="shared" si="46"/>
        <v>365</v>
      </c>
      <c r="U52" s="60">
        <f t="shared" si="47"/>
        <v>1277</v>
      </c>
      <c r="V52" s="60">
        <f t="shared" si="48"/>
        <v>382</v>
      </c>
      <c r="W52" s="60">
        <f t="shared" si="49"/>
        <v>1338</v>
      </c>
      <c r="X52" s="60">
        <f t="shared" si="50"/>
        <v>399</v>
      </c>
      <c r="Y52" s="60">
        <f t="shared" si="51"/>
        <v>1398</v>
      </c>
      <c r="Z52" s="70">
        <f t="shared" si="52"/>
        <v>417</v>
      </c>
      <c r="AA52" s="71">
        <f t="shared" si="53"/>
        <v>1459</v>
      </c>
      <c r="AB52" s="70"/>
      <c r="AC52" s="61"/>
    </row>
    <row r="53" spans="1:29" s="62" customFormat="1" ht="11.15" customHeight="1">
      <c r="A53" s="59">
        <v>14</v>
      </c>
      <c r="B53" s="60">
        <f t="shared" si="28"/>
        <v>259</v>
      </c>
      <c r="C53" s="60">
        <f t="shared" si="29"/>
        <v>906</v>
      </c>
      <c r="D53" s="60">
        <f t="shared" si="30"/>
        <v>270</v>
      </c>
      <c r="E53" s="60">
        <f t="shared" si="31"/>
        <v>947</v>
      </c>
      <c r="F53" s="60">
        <f t="shared" si="32"/>
        <v>282</v>
      </c>
      <c r="G53" s="60">
        <f t="shared" si="33"/>
        <v>988</v>
      </c>
      <c r="H53" s="60">
        <f t="shared" si="34"/>
        <v>297</v>
      </c>
      <c r="I53" s="60">
        <f t="shared" si="35"/>
        <v>1039</v>
      </c>
      <c r="J53" s="60">
        <f t="shared" si="36"/>
        <v>312</v>
      </c>
      <c r="K53" s="60">
        <f t="shared" si="37"/>
        <v>1091</v>
      </c>
      <c r="L53" s="60">
        <f t="shared" si="38"/>
        <v>326</v>
      </c>
      <c r="M53" s="60">
        <f t="shared" si="39"/>
        <v>1142</v>
      </c>
      <c r="N53" s="60">
        <f t="shared" si="40"/>
        <v>341</v>
      </c>
      <c r="O53" s="60">
        <f t="shared" si="41"/>
        <v>1194</v>
      </c>
      <c r="P53" s="60">
        <f t="shared" si="42"/>
        <v>356</v>
      </c>
      <c r="Q53" s="60">
        <f t="shared" si="43"/>
        <v>1245</v>
      </c>
      <c r="R53" s="60">
        <f t="shared" si="44"/>
        <v>374</v>
      </c>
      <c r="S53" s="60">
        <f t="shared" si="45"/>
        <v>1310</v>
      </c>
      <c r="T53" s="60">
        <f t="shared" si="46"/>
        <v>393</v>
      </c>
      <c r="U53" s="60">
        <f t="shared" si="47"/>
        <v>1375</v>
      </c>
      <c r="V53" s="60">
        <f t="shared" si="48"/>
        <v>412</v>
      </c>
      <c r="W53" s="60">
        <f t="shared" si="49"/>
        <v>1441</v>
      </c>
      <c r="X53" s="60">
        <f t="shared" si="50"/>
        <v>430</v>
      </c>
      <c r="Y53" s="60">
        <f t="shared" si="51"/>
        <v>1506</v>
      </c>
      <c r="Z53" s="70">
        <f t="shared" si="52"/>
        <v>449</v>
      </c>
      <c r="AA53" s="71">
        <f t="shared" si="53"/>
        <v>1571</v>
      </c>
      <c r="AB53" s="70"/>
      <c r="AC53" s="61"/>
    </row>
    <row r="54" spans="1:29" s="62" customFormat="1" ht="11.15" customHeight="1">
      <c r="A54" s="59">
        <v>15</v>
      </c>
      <c r="B54" s="60">
        <f t="shared" si="28"/>
        <v>277</v>
      </c>
      <c r="C54" s="60">
        <f t="shared" si="29"/>
        <v>970</v>
      </c>
      <c r="D54" s="60">
        <f t="shared" si="30"/>
        <v>290</v>
      </c>
      <c r="E54" s="60">
        <f t="shared" si="31"/>
        <v>1014</v>
      </c>
      <c r="F54" s="60">
        <f t="shared" si="32"/>
        <v>302</v>
      </c>
      <c r="G54" s="60">
        <f t="shared" si="33"/>
        <v>1058</v>
      </c>
      <c r="H54" s="60">
        <f t="shared" si="34"/>
        <v>318</v>
      </c>
      <c r="I54" s="60">
        <f t="shared" si="35"/>
        <v>1114</v>
      </c>
      <c r="J54" s="60">
        <f t="shared" si="36"/>
        <v>334</v>
      </c>
      <c r="K54" s="60">
        <f t="shared" si="37"/>
        <v>1169</v>
      </c>
      <c r="L54" s="60">
        <f t="shared" si="38"/>
        <v>350</v>
      </c>
      <c r="M54" s="60">
        <f t="shared" si="39"/>
        <v>1224</v>
      </c>
      <c r="N54" s="60">
        <f t="shared" si="40"/>
        <v>365</v>
      </c>
      <c r="O54" s="60">
        <f t="shared" si="41"/>
        <v>1279</v>
      </c>
      <c r="P54" s="60">
        <f t="shared" si="42"/>
        <v>381</v>
      </c>
      <c r="Q54" s="60">
        <f t="shared" si="43"/>
        <v>1334</v>
      </c>
      <c r="R54" s="60">
        <f t="shared" si="44"/>
        <v>401</v>
      </c>
      <c r="S54" s="60">
        <f t="shared" si="45"/>
        <v>1404</v>
      </c>
      <c r="T54" s="60">
        <f t="shared" si="46"/>
        <v>421</v>
      </c>
      <c r="U54" s="60">
        <f t="shared" si="47"/>
        <v>1474</v>
      </c>
      <c r="V54" s="60">
        <f t="shared" si="48"/>
        <v>441</v>
      </c>
      <c r="W54" s="60">
        <f t="shared" si="49"/>
        <v>1544</v>
      </c>
      <c r="X54" s="60">
        <f t="shared" si="50"/>
        <v>461</v>
      </c>
      <c r="Y54" s="60">
        <f t="shared" si="51"/>
        <v>1613</v>
      </c>
      <c r="Z54" s="70">
        <f t="shared" si="52"/>
        <v>481</v>
      </c>
      <c r="AA54" s="71">
        <f t="shared" si="53"/>
        <v>1683</v>
      </c>
      <c r="AB54" s="70"/>
      <c r="AC54" s="61"/>
    </row>
    <row r="55" spans="1:29" s="62" customFormat="1" ht="11.15" customHeight="1">
      <c r="A55" s="59">
        <v>16</v>
      </c>
      <c r="B55" s="60">
        <f t="shared" si="28"/>
        <v>296</v>
      </c>
      <c r="C55" s="60">
        <f t="shared" si="29"/>
        <v>1035</v>
      </c>
      <c r="D55" s="60">
        <f t="shared" si="30"/>
        <v>309</v>
      </c>
      <c r="E55" s="60">
        <f t="shared" si="31"/>
        <v>1082</v>
      </c>
      <c r="F55" s="60">
        <f t="shared" si="32"/>
        <v>323</v>
      </c>
      <c r="G55" s="60">
        <f t="shared" si="33"/>
        <v>1129</v>
      </c>
      <c r="H55" s="60">
        <f t="shared" si="34"/>
        <v>339</v>
      </c>
      <c r="I55" s="60">
        <f t="shared" si="35"/>
        <v>1188</v>
      </c>
      <c r="J55" s="60">
        <f t="shared" si="36"/>
        <v>356</v>
      </c>
      <c r="K55" s="60">
        <f t="shared" si="37"/>
        <v>1247</v>
      </c>
      <c r="L55" s="60">
        <f t="shared" si="38"/>
        <v>373</v>
      </c>
      <c r="M55" s="60">
        <f t="shared" si="39"/>
        <v>1305</v>
      </c>
      <c r="N55" s="60">
        <f t="shared" si="40"/>
        <v>390</v>
      </c>
      <c r="O55" s="60">
        <f t="shared" si="41"/>
        <v>1364</v>
      </c>
      <c r="P55" s="60">
        <f t="shared" si="42"/>
        <v>407</v>
      </c>
      <c r="Q55" s="60">
        <f t="shared" si="43"/>
        <v>1423</v>
      </c>
      <c r="R55" s="60">
        <f t="shared" si="44"/>
        <v>428</v>
      </c>
      <c r="S55" s="60">
        <f t="shared" si="45"/>
        <v>1497</v>
      </c>
      <c r="T55" s="60">
        <f t="shared" si="46"/>
        <v>449</v>
      </c>
      <c r="U55" s="60">
        <f t="shared" si="47"/>
        <v>1572</v>
      </c>
      <c r="V55" s="60">
        <f t="shared" si="48"/>
        <v>470</v>
      </c>
      <c r="W55" s="60">
        <f t="shared" si="49"/>
        <v>1646</v>
      </c>
      <c r="X55" s="60">
        <f t="shared" si="50"/>
        <v>492</v>
      </c>
      <c r="Y55" s="60">
        <f t="shared" si="51"/>
        <v>1721</v>
      </c>
      <c r="Z55" s="70">
        <f t="shared" si="52"/>
        <v>513</v>
      </c>
      <c r="AA55" s="71">
        <f t="shared" si="53"/>
        <v>1795</v>
      </c>
      <c r="AB55" s="70"/>
      <c r="AC55" s="61"/>
    </row>
    <row r="56" spans="1:29" s="62" customFormat="1" ht="11.15" customHeight="1">
      <c r="A56" s="59">
        <v>17</v>
      </c>
      <c r="B56" s="60">
        <f t="shared" si="28"/>
        <v>314</v>
      </c>
      <c r="C56" s="60">
        <f t="shared" si="29"/>
        <v>1100</v>
      </c>
      <c r="D56" s="60">
        <f t="shared" si="30"/>
        <v>328</v>
      </c>
      <c r="E56" s="60">
        <f t="shared" si="31"/>
        <v>1150</v>
      </c>
      <c r="F56" s="60">
        <f t="shared" si="32"/>
        <v>343</v>
      </c>
      <c r="G56" s="60">
        <f t="shared" si="33"/>
        <v>1200</v>
      </c>
      <c r="H56" s="60">
        <f t="shared" si="34"/>
        <v>361</v>
      </c>
      <c r="I56" s="60">
        <f t="shared" si="35"/>
        <v>1262</v>
      </c>
      <c r="J56" s="60">
        <f t="shared" si="36"/>
        <v>378</v>
      </c>
      <c r="K56" s="60">
        <f t="shared" si="37"/>
        <v>1324</v>
      </c>
      <c r="L56" s="60">
        <f t="shared" si="38"/>
        <v>396</v>
      </c>
      <c r="M56" s="60">
        <f t="shared" si="39"/>
        <v>1387</v>
      </c>
      <c r="N56" s="60">
        <f t="shared" si="40"/>
        <v>414</v>
      </c>
      <c r="O56" s="60">
        <f t="shared" si="41"/>
        <v>1449</v>
      </c>
      <c r="P56" s="60">
        <f t="shared" si="42"/>
        <v>432</v>
      </c>
      <c r="Q56" s="60">
        <f t="shared" si="43"/>
        <v>1512</v>
      </c>
      <c r="R56" s="60">
        <f t="shared" si="44"/>
        <v>455</v>
      </c>
      <c r="S56" s="60">
        <f t="shared" si="45"/>
        <v>1591</v>
      </c>
      <c r="T56" s="60">
        <f t="shared" si="46"/>
        <v>477</v>
      </c>
      <c r="U56" s="60">
        <f t="shared" si="47"/>
        <v>1670</v>
      </c>
      <c r="V56" s="60">
        <f t="shared" si="48"/>
        <v>500</v>
      </c>
      <c r="W56" s="60">
        <f t="shared" si="49"/>
        <v>1749</v>
      </c>
      <c r="X56" s="60">
        <f t="shared" si="50"/>
        <v>522</v>
      </c>
      <c r="Y56" s="60">
        <f t="shared" si="51"/>
        <v>1828</v>
      </c>
      <c r="Z56" s="70">
        <f t="shared" si="52"/>
        <v>545</v>
      </c>
      <c r="AA56" s="71">
        <f t="shared" si="53"/>
        <v>1908</v>
      </c>
      <c r="AB56" s="70"/>
      <c r="AC56" s="61"/>
    </row>
    <row r="57" spans="1:29" s="62" customFormat="1" ht="11.15" customHeight="1">
      <c r="A57" s="59">
        <v>18</v>
      </c>
      <c r="B57" s="60">
        <f t="shared" si="28"/>
        <v>333</v>
      </c>
      <c r="C57" s="60">
        <f t="shared" si="29"/>
        <v>1164</v>
      </c>
      <c r="D57" s="60">
        <f t="shared" si="30"/>
        <v>348</v>
      </c>
      <c r="E57" s="60">
        <f t="shared" si="31"/>
        <v>1217</v>
      </c>
      <c r="F57" s="60">
        <f t="shared" si="32"/>
        <v>363</v>
      </c>
      <c r="G57" s="60">
        <f t="shared" si="33"/>
        <v>1270</v>
      </c>
      <c r="H57" s="60">
        <f t="shared" si="34"/>
        <v>382</v>
      </c>
      <c r="I57" s="60">
        <f t="shared" si="35"/>
        <v>1336</v>
      </c>
      <c r="J57" s="60">
        <f t="shared" si="36"/>
        <v>401</v>
      </c>
      <c r="K57" s="60">
        <f t="shared" si="37"/>
        <v>1402</v>
      </c>
      <c r="L57" s="60">
        <f t="shared" si="38"/>
        <v>420</v>
      </c>
      <c r="M57" s="60">
        <f t="shared" si="39"/>
        <v>1469</v>
      </c>
      <c r="N57" s="60">
        <f t="shared" si="40"/>
        <v>438</v>
      </c>
      <c r="O57" s="60">
        <f t="shared" si="41"/>
        <v>1535</v>
      </c>
      <c r="P57" s="60">
        <f t="shared" si="42"/>
        <v>457</v>
      </c>
      <c r="Q57" s="60">
        <f t="shared" si="43"/>
        <v>1601</v>
      </c>
      <c r="R57" s="60">
        <f t="shared" si="44"/>
        <v>481</v>
      </c>
      <c r="S57" s="60">
        <f t="shared" si="45"/>
        <v>1685</v>
      </c>
      <c r="T57" s="60">
        <f t="shared" si="46"/>
        <v>505</v>
      </c>
      <c r="U57" s="60">
        <f t="shared" si="47"/>
        <v>1768</v>
      </c>
      <c r="V57" s="60">
        <f t="shared" si="48"/>
        <v>529</v>
      </c>
      <c r="W57" s="60">
        <f t="shared" si="49"/>
        <v>1852</v>
      </c>
      <c r="X57" s="60">
        <f t="shared" si="50"/>
        <v>553</v>
      </c>
      <c r="Y57" s="60">
        <f t="shared" si="51"/>
        <v>1936</v>
      </c>
      <c r="Z57" s="70">
        <f t="shared" si="52"/>
        <v>577</v>
      </c>
      <c r="AA57" s="71">
        <f t="shared" si="53"/>
        <v>2020</v>
      </c>
      <c r="AB57" s="70"/>
      <c r="AC57" s="61"/>
    </row>
    <row r="58" spans="1:29" s="62" customFormat="1" ht="11.15" customHeight="1">
      <c r="A58" s="59">
        <v>19</v>
      </c>
      <c r="B58" s="60">
        <f t="shared" si="28"/>
        <v>351</v>
      </c>
      <c r="C58" s="60">
        <f t="shared" si="29"/>
        <v>1229</v>
      </c>
      <c r="D58" s="60">
        <f t="shared" si="30"/>
        <v>367</v>
      </c>
      <c r="E58" s="60">
        <f t="shared" si="31"/>
        <v>1285</v>
      </c>
      <c r="F58" s="60">
        <f t="shared" si="32"/>
        <v>383</v>
      </c>
      <c r="G58" s="60">
        <f t="shared" si="33"/>
        <v>1341</v>
      </c>
      <c r="H58" s="60">
        <f t="shared" si="34"/>
        <v>403</v>
      </c>
      <c r="I58" s="60">
        <f t="shared" si="35"/>
        <v>1410</v>
      </c>
      <c r="J58" s="60">
        <f t="shared" si="36"/>
        <v>423</v>
      </c>
      <c r="K58" s="60">
        <f t="shared" si="37"/>
        <v>1480</v>
      </c>
      <c r="L58" s="60">
        <f t="shared" si="38"/>
        <v>443</v>
      </c>
      <c r="M58" s="60">
        <f t="shared" si="39"/>
        <v>1550</v>
      </c>
      <c r="N58" s="60">
        <f t="shared" si="40"/>
        <v>463</v>
      </c>
      <c r="O58" s="60">
        <f t="shared" si="41"/>
        <v>1620</v>
      </c>
      <c r="P58" s="60">
        <f t="shared" si="42"/>
        <v>483</v>
      </c>
      <c r="Q58" s="60">
        <f t="shared" si="43"/>
        <v>1690</v>
      </c>
      <c r="R58" s="60">
        <f t="shared" si="44"/>
        <v>508</v>
      </c>
      <c r="S58" s="60">
        <f t="shared" si="45"/>
        <v>1778</v>
      </c>
      <c r="T58" s="60">
        <f t="shared" si="46"/>
        <v>533</v>
      </c>
      <c r="U58" s="60">
        <f t="shared" si="47"/>
        <v>1867</v>
      </c>
      <c r="V58" s="60">
        <f t="shared" si="48"/>
        <v>559</v>
      </c>
      <c r="W58" s="60">
        <f t="shared" si="49"/>
        <v>1955</v>
      </c>
      <c r="X58" s="60">
        <f t="shared" si="50"/>
        <v>584</v>
      </c>
      <c r="Y58" s="60">
        <f t="shared" si="51"/>
        <v>2044</v>
      </c>
      <c r="Z58" s="70">
        <f t="shared" si="52"/>
        <v>609</v>
      </c>
      <c r="AA58" s="71">
        <f t="shared" si="53"/>
        <v>2132</v>
      </c>
      <c r="AB58" s="70"/>
      <c r="AC58" s="61"/>
    </row>
    <row r="59" spans="1:29" s="62" customFormat="1" ht="11.15" customHeight="1">
      <c r="A59" s="59">
        <v>20</v>
      </c>
      <c r="B59" s="60">
        <f t="shared" si="28"/>
        <v>370</v>
      </c>
      <c r="C59" s="60">
        <f t="shared" si="29"/>
        <v>1294</v>
      </c>
      <c r="D59" s="60">
        <f t="shared" si="30"/>
        <v>386</v>
      </c>
      <c r="E59" s="60">
        <f t="shared" si="31"/>
        <v>1352</v>
      </c>
      <c r="F59" s="60">
        <f t="shared" si="32"/>
        <v>403</v>
      </c>
      <c r="G59" s="60">
        <f t="shared" si="33"/>
        <v>1411</v>
      </c>
      <c r="H59" s="60">
        <f t="shared" si="34"/>
        <v>424</v>
      </c>
      <c r="I59" s="60">
        <f t="shared" si="35"/>
        <v>1485</v>
      </c>
      <c r="J59" s="60">
        <f t="shared" si="36"/>
        <v>445</v>
      </c>
      <c r="K59" s="60">
        <f t="shared" si="37"/>
        <v>1558</v>
      </c>
      <c r="L59" s="60">
        <f t="shared" si="38"/>
        <v>466</v>
      </c>
      <c r="M59" s="60">
        <f t="shared" si="39"/>
        <v>1632</v>
      </c>
      <c r="N59" s="60">
        <f t="shared" si="40"/>
        <v>487</v>
      </c>
      <c r="O59" s="60">
        <f t="shared" si="41"/>
        <v>1705</v>
      </c>
      <c r="P59" s="60">
        <f t="shared" si="42"/>
        <v>508</v>
      </c>
      <c r="Q59" s="60">
        <f t="shared" si="43"/>
        <v>1779</v>
      </c>
      <c r="R59" s="60">
        <f t="shared" si="44"/>
        <v>535</v>
      </c>
      <c r="S59" s="60">
        <f t="shared" si="45"/>
        <v>1872</v>
      </c>
      <c r="T59" s="60">
        <f t="shared" si="46"/>
        <v>561</v>
      </c>
      <c r="U59" s="60">
        <f t="shared" si="47"/>
        <v>1965</v>
      </c>
      <c r="V59" s="60">
        <f t="shared" si="48"/>
        <v>588</v>
      </c>
      <c r="W59" s="60">
        <f t="shared" si="49"/>
        <v>2058</v>
      </c>
      <c r="X59" s="60">
        <f t="shared" si="50"/>
        <v>615</v>
      </c>
      <c r="Y59" s="60">
        <f t="shared" si="51"/>
        <v>2151</v>
      </c>
      <c r="Z59" s="70">
        <f t="shared" si="52"/>
        <v>641</v>
      </c>
      <c r="AA59" s="71">
        <f t="shared" si="53"/>
        <v>2244</v>
      </c>
      <c r="AB59" s="70"/>
      <c r="AC59" s="61"/>
    </row>
    <row r="60" spans="1:29" s="62" customFormat="1" ht="11.15" customHeight="1">
      <c r="A60" s="59">
        <v>21</v>
      </c>
      <c r="B60" s="60">
        <f t="shared" si="28"/>
        <v>388</v>
      </c>
      <c r="C60" s="60">
        <f t="shared" si="29"/>
        <v>1358</v>
      </c>
      <c r="D60" s="60">
        <f t="shared" si="30"/>
        <v>406</v>
      </c>
      <c r="E60" s="60">
        <f t="shared" si="31"/>
        <v>1420</v>
      </c>
      <c r="F60" s="60">
        <f t="shared" si="32"/>
        <v>423</v>
      </c>
      <c r="G60" s="60">
        <f t="shared" si="33"/>
        <v>1482</v>
      </c>
      <c r="H60" s="60">
        <f t="shared" si="34"/>
        <v>445</v>
      </c>
      <c r="I60" s="60">
        <f t="shared" si="35"/>
        <v>1559</v>
      </c>
      <c r="J60" s="60">
        <f t="shared" si="36"/>
        <v>467</v>
      </c>
      <c r="K60" s="60">
        <f t="shared" si="37"/>
        <v>1636</v>
      </c>
      <c r="L60" s="60">
        <f t="shared" si="38"/>
        <v>490</v>
      </c>
      <c r="M60" s="60">
        <f t="shared" si="39"/>
        <v>1713</v>
      </c>
      <c r="N60" s="60">
        <f t="shared" si="40"/>
        <v>512</v>
      </c>
      <c r="O60" s="60">
        <f t="shared" si="41"/>
        <v>1790</v>
      </c>
      <c r="P60" s="60">
        <f t="shared" si="42"/>
        <v>534</v>
      </c>
      <c r="Q60" s="60">
        <f t="shared" si="43"/>
        <v>1868</v>
      </c>
      <c r="R60" s="60">
        <f t="shared" si="44"/>
        <v>562</v>
      </c>
      <c r="S60" s="60">
        <f t="shared" si="45"/>
        <v>1965</v>
      </c>
      <c r="T60" s="60">
        <f t="shared" si="46"/>
        <v>589</v>
      </c>
      <c r="U60" s="60">
        <f t="shared" si="47"/>
        <v>2063</v>
      </c>
      <c r="V60" s="60">
        <f t="shared" si="48"/>
        <v>617</v>
      </c>
      <c r="W60" s="60">
        <f t="shared" si="49"/>
        <v>2161</v>
      </c>
      <c r="X60" s="60">
        <f t="shared" si="50"/>
        <v>645</v>
      </c>
      <c r="Y60" s="60">
        <f t="shared" si="51"/>
        <v>2259</v>
      </c>
      <c r="Z60" s="70">
        <f t="shared" si="52"/>
        <v>673</v>
      </c>
      <c r="AA60" s="71">
        <f t="shared" si="53"/>
        <v>2356</v>
      </c>
      <c r="AB60" s="70"/>
      <c r="AC60" s="61"/>
    </row>
    <row r="61" spans="1:29" s="62" customFormat="1" ht="11.15" customHeight="1">
      <c r="A61" s="59">
        <v>22</v>
      </c>
      <c r="B61" s="60">
        <f t="shared" si="28"/>
        <v>407</v>
      </c>
      <c r="C61" s="60">
        <f t="shared" si="29"/>
        <v>1423</v>
      </c>
      <c r="D61" s="60">
        <f t="shared" si="30"/>
        <v>425</v>
      </c>
      <c r="E61" s="60">
        <f t="shared" si="31"/>
        <v>1488</v>
      </c>
      <c r="F61" s="60">
        <f t="shared" si="32"/>
        <v>444</v>
      </c>
      <c r="G61" s="60">
        <f t="shared" si="33"/>
        <v>1552</v>
      </c>
      <c r="H61" s="60">
        <f t="shared" si="34"/>
        <v>467</v>
      </c>
      <c r="I61" s="60">
        <f t="shared" si="35"/>
        <v>1633</v>
      </c>
      <c r="J61" s="60">
        <f t="shared" si="36"/>
        <v>490</v>
      </c>
      <c r="K61" s="60">
        <f t="shared" si="37"/>
        <v>1714</v>
      </c>
      <c r="L61" s="60">
        <f t="shared" si="38"/>
        <v>513</v>
      </c>
      <c r="M61" s="60">
        <f t="shared" si="39"/>
        <v>1795</v>
      </c>
      <c r="N61" s="60">
        <f t="shared" si="40"/>
        <v>536</v>
      </c>
      <c r="O61" s="60">
        <f t="shared" si="41"/>
        <v>1876</v>
      </c>
      <c r="P61" s="60">
        <f t="shared" si="42"/>
        <v>559</v>
      </c>
      <c r="Q61" s="60">
        <f t="shared" si="43"/>
        <v>1957</v>
      </c>
      <c r="R61" s="60">
        <f t="shared" si="44"/>
        <v>588</v>
      </c>
      <c r="S61" s="60">
        <f t="shared" si="45"/>
        <v>2059</v>
      </c>
      <c r="T61" s="60">
        <f t="shared" si="46"/>
        <v>618</v>
      </c>
      <c r="U61" s="60">
        <f t="shared" si="47"/>
        <v>2161</v>
      </c>
      <c r="V61" s="60">
        <f t="shared" si="48"/>
        <v>647</v>
      </c>
      <c r="W61" s="60">
        <f t="shared" si="49"/>
        <v>2264</v>
      </c>
      <c r="X61" s="60">
        <f t="shared" si="50"/>
        <v>676</v>
      </c>
      <c r="Y61" s="60">
        <f t="shared" si="51"/>
        <v>2366</v>
      </c>
      <c r="Z61" s="70">
        <f t="shared" si="52"/>
        <v>705</v>
      </c>
      <c r="AA61" s="71">
        <f t="shared" si="53"/>
        <v>2469</v>
      </c>
      <c r="AB61" s="70"/>
      <c r="AC61" s="61"/>
    </row>
    <row r="62" spans="1:29" s="62" customFormat="1" ht="11.15" customHeight="1">
      <c r="A62" s="59">
        <v>23</v>
      </c>
      <c r="B62" s="60">
        <f t="shared" si="28"/>
        <v>425</v>
      </c>
      <c r="C62" s="60">
        <f t="shared" si="29"/>
        <v>1488</v>
      </c>
      <c r="D62" s="60">
        <f t="shared" si="30"/>
        <v>444</v>
      </c>
      <c r="E62" s="60">
        <f t="shared" si="31"/>
        <v>1555</v>
      </c>
      <c r="F62" s="60">
        <f t="shared" si="32"/>
        <v>464</v>
      </c>
      <c r="G62" s="60">
        <f t="shared" si="33"/>
        <v>1623</v>
      </c>
      <c r="H62" s="60">
        <f t="shared" si="34"/>
        <v>488</v>
      </c>
      <c r="I62" s="60">
        <f t="shared" si="35"/>
        <v>1707</v>
      </c>
      <c r="J62" s="60">
        <f t="shared" si="36"/>
        <v>512</v>
      </c>
      <c r="K62" s="60">
        <f t="shared" si="37"/>
        <v>1792</v>
      </c>
      <c r="L62" s="60">
        <f t="shared" si="38"/>
        <v>536</v>
      </c>
      <c r="M62" s="60">
        <f t="shared" si="39"/>
        <v>1876</v>
      </c>
      <c r="N62" s="60">
        <f t="shared" si="40"/>
        <v>560</v>
      </c>
      <c r="O62" s="60">
        <f t="shared" si="41"/>
        <v>1961</v>
      </c>
      <c r="P62" s="60">
        <f t="shared" si="42"/>
        <v>584</v>
      </c>
      <c r="Q62" s="60">
        <f t="shared" si="43"/>
        <v>2046</v>
      </c>
      <c r="R62" s="60">
        <f t="shared" si="44"/>
        <v>615</v>
      </c>
      <c r="S62" s="60">
        <f t="shared" si="45"/>
        <v>2153</v>
      </c>
      <c r="T62" s="60">
        <f t="shared" si="46"/>
        <v>646</v>
      </c>
      <c r="U62" s="60">
        <f t="shared" si="47"/>
        <v>2260</v>
      </c>
      <c r="V62" s="60">
        <f t="shared" si="48"/>
        <v>676</v>
      </c>
      <c r="W62" s="60">
        <f t="shared" si="49"/>
        <v>2367</v>
      </c>
      <c r="X62" s="60">
        <f t="shared" si="50"/>
        <v>707</v>
      </c>
      <c r="Y62" s="60">
        <f t="shared" si="51"/>
        <v>2474</v>
      </c>
      <c r="Z62" s="70">
        <f t="shared" si="52"/>
        <v>737</v>
      </c>
      <c r="AA62" s="71">
        <f t="shared" si="53"/>
        <v>2581</v>
      </c>
      <c r="AB62" s="70"/>
      <c r="AC62" s="61"/>
    </row>
    <row r="63" spans="1:29" s="62" customFormat="1" ht="11.15" customHeight="1">
      <c r="A63" s="59">
        <v>24</v>
      </c>
      <c r="B63" s="60">
        <f t="shared" si="28"/>
        <v>444</v>
      </c>
      <c r="C63" s="60">
        <f t="shared" si="29"/>
        <v>1552</v>
      </c>
      <c r="D63" s="60">
        <f t="shared" si="30"/>
        <v>464</v>
      </c>
      <c r="E63" s="60">
        <f t="shared" si="31"/>
        <v>1623</v>
      </c>
      <c r="F63" s="60">
        <f t="shared" si="32"/>
        <v>484</v>
      </c>
      <c r="G63" s="60">
        <f t="shared" si="33"/>
        <v>1693</v>
      </c>
      <c r="H63" s="60">
        <f t="shared" si="34"/>
        <v>509</v>
      </c>
      <c r="I63" s="60">
        <f t="shared" si="35"/>
        <v>1782</v>
      </c>
      <c r="J63" s="60">
        <f t="shared" si="36"/>
        <v>534</v>
      </c>
      <c r="K63" s="60">
        <f t="shared" si="37"/>
        <v>1870</v>
      </c>
      <c r="L63" s="60">
        <f t="shared" si="38"/>
        <v>559</v>
      </c>
      <c r="M63" s="60">
        <f t="shared" si="39"/>
        <v>1958</v>
      </c>
      <c r="N63" s="60">
        <f t="shared" si="40"/>
        <v>585</v>
      </c>
      <c r="O63" s="60">
        <f t="shared" si="41"/>
        <v>2046</v>
      </c>
      <c r="P63" s="60">
        <f t="shared" si="42"/>
        <v>610</v>
      </c>
      <c r="Q63" s="60">
        <f t="shared" si="43"/>
        <v>2134</v>
      </c>
      <c r="R63" s="60">
        <f t="shared" si="44"/>
        <v>642</v>
      </c>
      <c r="S63" s="60">
        <f t="shared" si="45"/>
        <v>2246</v>
      </c>
      <c r="T63" s="60">
        <f t="shared" si="46"/>
        <v>674</v>
      </c>
      <c r="U63" s="60">
        <f t="shared" si="47"/>
        <v>2358</v>
      </c>
      <c r="V63" s="60">
        <f t="shared" si="48"/>
        <v>706</v>
      </c>
      <c r="W63" s="60">
        <f t="shared" si="49"/>
        <v>2470</v>
      </c>
      <c r="X63" s="60">
        <f t="shared" si="50"/>
        <v>738</v>
      </c>
      <c r="Y63" s="60">
        <f t="shared" si="51"/>
        <v>2581</v>
      </c>
      <c r="Z63" s="70">
        <f t="shared" si="52"/>
        <v>769</v>
      </c>
      <c r="AA63" s="71">
        <f t="shared" si="53"/>
        <v>2693</v>
      </c>
      <c r="AB63" s="70"/>
      <c r="AC63" s="61"/>
    </row>
    <row r="64" spans="1:29" s="62" customFormat="1" ht="11.15" customHeight="1">
      <c r="A64" s="59">
        <v>25</v>
      </c>
      <c r="B64" s="60">
        <f t="shared" si="28"/>
        <v>462</v>
      </c>
      <c r="C64" s="60">
        <f t="shared" si="29"/>
        <v>1617</v>
      </c>
      <c r="D64" s="60">
        <f t="shared" si="30"/>
        <v>483</v>
      </c>
      <c r="E64" s="60">
        <f t="shared" si="31"/>
        <v>1691</v>
      </c>
      <c r="F64" s="60">
        <f t="shared" si="32"/>
        <v>504</v>
      </c>
      <c r="G64" s="60">
        <f t="shared" si="33"/>
        <v>1764</v>
      </c>
      <c r="H64" s="60">
        <f t="shared" si="34"/>
        <v>530</v>
      </c>
      <c r="I64" s="60">
        <f t="shared" si="35"/>
        <v>1856</v>
      </c>
      <c r="J64" s="60">
        <f t="shared" si="36"/>
        <v>557</v>
      </c>
      <c r="K64" s="60">
        <f t="shared" si="37"/>
        <v>1948</v>
      </c>
      <c r="L64" s="60">
        <f t="shared" si="38"/>
        <v>583</v>
      </c>
      <c r="M64" s="60">
        <f t="shared" si="39"/>
        <v>2040</v>
      </c>
      <c r="N64" s="60">
        <f t="shared" si="40"/>
        <v>609</v>
      </c>
      <c r="O64" s="60">
        <f t="shared" si="41"/>
        <v>2132</v>
      </c>
      <c r="P64" s="60">
        <f t="shared" si="42"/>
        <v>635</v>
      </c>
      <c r="Q64" s="60">
        <f t="shared" si="43"/>
        <v>2223</v>
      </c>
      <c r="R64" s="60">
        <f t="shared" si="44"/>
        <v>669</v>
      </c>
      <c r="S64" s="60">
        <f t="shared" si="45"/>
        <v>2340</v>
      </c>
      <c r="T64" s="60">
        <f t="shared" si="46"/>
        <v>702</v>
      </c>
      <c r="U64" s="60">
        <f t="shared" si="47"/>
        <v>2456</v>
      </c>
      <c r="V64" s="60">
        <f t="shared" si="48"/>
        <v>735</v>
      </c>
      <c r="W64" s="60">
        <f t="shared" si="49"/>
        <v>2573</v>
      </c>
      <c r="X64" s="60">
        <f t="shared" si="50"/>
        <v>768</v>
      </c>
      <c r="Y64" s="60">
        <f t="shared" si="51"/>
        <v>2689</v>
      </c>
      <c r="Z64" s="70">
        <f t="shared" si="52"/>
        <v>802</v>
      </c>
      <c r="AA64" s="71">
        <f t="shared" si="53"/>
        <v>2805</v>
      </c>
      <c r="AB64" s="70"/>
      <c r="AC64" s="61"/>
    </row>
    <row r="65" spans="1:29" s="62" customFormat="1" ht="11.15" customHeight="1">
      <c r="A65" s="59">
        <v>26</v>
      </c>
      <c r="B65" s="60">
        <f t="shared" si="28"/>
        <v>480</v>
      </c>
      <c r="C65" s="60">
        <f t="shared" si="29"/>
        <v>1682</v>
      </c>
      <c r="D65" s="60">
        <f t="shared" si="30"/>
        <v>502</v>
      </c>
      <c r="E65" s="60">
        <f t="shared" si="31"/>
        <v>1758</v>
      </c>
      <c r="F65" s="60">
        <f t="shared" si="32"/>
        <v>524</v>
      </c>
      <c r="G65" s="60">
        <f t="shared" si="33"/>
        <v>1835</v>
      </c>
      <c r="H65" s="60">
        <f t="shared" si="34"/>
        <v>551</v>
      </c>
      <c r="I65" s="60">
        <f t="shared" si="35"/>
        <v>1930</v>
      </c>
      <c r="J65" s="60">
        <f t="shared" si="36"/>
        <v>579</v>
      </c>
      <c r="K65" s="60">
        <f t="shared" si="37"/>
        <v>2026</v>
      </c>
      <c r="L65" s="60">
        <f t="shared" si="38"/>
        <v>606</v>
      </c>
      <c r="M65" s="60">
        <f t="shared" si="39"/>
        <v>2121</v>
      </c>
      <c r="N65" s="60">
        <f t="shared" si="40"/>
        <v>633</v>
      </c>
      <c r="O65" s="60">
        <f t="shared" si="41"/>
        <v>2217</v>
      </c>
      <c r="P65" s="60">
        <f t="shared" si="42"/>
        <v>661</v>
      </c>
      <c r="Q65" s="60">
        <f t="shared" si="43"/>
        <v>2312</v>
      </c>
      <c r="R65" s="60">
        <f t="shared" si="44"/>
        <v>695</v>
      </c>
      <c r="S65" s="60">
        <f t="shared" si="45"/>
        <v>2433</v>
      </c>
      <c r="T65" s="60">
        <f t="shared" si="46"/>
        <v>730</v>
      </c>
      <c r="U65" s="60">
        <f t="shared" si="47"/>
        <v>2554</v>
      </c>
      <c r="V65" s="60">
        <f t="shared" si="48"/>
        <v>764</v>
      </c>
      <c r="W65" s="60">
        <f t="shared" si="49"/>
        <v>2675</v>
      </c>
      <c r="X65" s="60">
        <f t="shared" si="50"/>
        <v>799</v>
      </c>
      <c r="Y65" s="60">
        <f t="shared" si="51"/>
        <v>2796</v>
      </c>
      <c r="Z65" s="70">
        <f t="shared" si="52"/>
        <v>834</v>
      </c>
      <c r="AA65" s="71">
        <f t="shared" si="53"/>
        <v>2917</v>
      </c>
      <c r="AB65" s="70"/>
      <c r="AC65" s="61"/>
    </row>
    <row r="66" spans="1:29" s="62" customFormat="1" ht="11.15" customHeight="1">
      <c r="A66" s="59">
        <v>27</v>
      </c>
      <c r="B66" s="60">
        <f t="shared" si="28"/>
        <v>499</v>
      </c>
      <c r="C66" s="60">
        <f t="shared" si="29"/>
        <v>1746</v>
      </c>
      <c r="D66" s="60">
        <f t="shared" si="30"/>
        <v>522</v>
      </c>
      <c r="E66" s="60">
        <f t="shared" si="31"/>
        <v>1826</v>
      </c>
      <c r="F66" s="60">
        <f t="shared" si="32"/>
        <v>544</v>
      </c>
      <c r="G66" s="60">
        <f t="shared" si="33"/>
        <v>1905</v>
      </c>
      <c r="H66" s="60">
        <f t="shared" si="34"/>
        <v>573</v>
      </c>
      <c r="I66" s="60">
        <f t="shared" si="35"/>
        <v>2004</v>
      </c>
      <c r="J66" s="60">
        <f t="shared" si="36"/>
        <v>601</v>
      </c>
      <c r="K66" s="60">
        <f t="shared" si="37"/>
        <v>2104</v>
      </c>
      <c r="L66" s="60">
        <f t="shared" si="38"/>
        <v>629</v>
      </c>
      <c r="M66" s="60">
        <f t="shared" si="39"/>
        <v>2203</v>
      </c>
      <c r="N66" s="60">
        <f t="shared" si="40"/>
        <v>658</v>
      </c>
      <c r="O66" s="60">
        <f t="shared" si="41"/>
        <v>2302</v>
      </c>
      <c r="P66" s="60">
        <f t="shared" si="42"/>
        <v>686</v>
      </c>
      <c r="Q66" s="60">
        <f t="shared" si="43"/>
        <v>2401</v>
      </c>
      <c r="R66" s="60">
        <f t="shared" si="44"/>
        <v>722</v>
      </c>
      <c r="S66" s="60">
        <f t="shared" si="45"/>
        <v>2527</v>
      </c>
      <c r="T66" s="60">
        <f t="shared" si="46"/>
        <v>758</v>
      </c>
      <c r="U66" s="60">
        <f t="shared" si="47"/>
        <v>2653</v>
      </c>
      <c r="V66" s="60">
        <f t="shared" si="48"/>
        <v>794</v>
      </c>
      <c r="W66" s="60">
        <f t="shared" si="49"/>
        <v>2778</v>
      </c>
      <c r="X66" s="60">
        <f t="shared" si="50"/>
        <v>830</v>
      </c>
      <c r="Y66" s="60">
        <f t="shared" si="51"/>
        <v>2904</v>
      </c>
      <c r="Z66" s="70">
        <f t="shared" si="52"/>
        <v>866</v>
      </c>
      <c r="AA66" s="71">
        <f t="shared" si="53"/>
        <v>3030</v>
      </c>
      <c r="AB66" s="70"/>
      <c r="AC66" s="61"/>
    </row>
    <row r="67" spans="1:29" s="62" customFormat="1" ht="11.15" customHeight="1">
      <c r="A67" s="59">
        <v>28</v>
      </c>
      <c r="B67" s="60">
        <f t="shared" si="28"/>
        <v>517</v>
      </c>
      <c r="C67" s="60">
        <f t="shared" si="29"/>
        <v>1811</v>
      </c>
      <c r="D67" s="60">
        <f t="shared" si="30"/>
        <v>541</v>
      </c>
      <c r="E67" s="60">
        <f t="shared" si="31"/>
        <v>1893</v>
      </c>
      <c r="F67" s="60">
        <f t="shared" si="32"/>
        <v>564</v>
      </c>
      <c r="G67" s="60">
        <f t="shared" si="33"/>
        <v>1976</v>
      </c>
      <c r="H67" s="60">
        <f t="shared" si="34"/>
        <v>594</v>
      </c>
      <c r="I67" s="60">
        <f t="shared" si="35"/>
        <v>2079</v>
      </c>
      <c r="J67" s="60">
        <f t="shared" si="36"/>
        <v>623</v>
      </c>
      <c r="K67" s="60">
        <f t="shared" si="37"/>
        <v>2181</v>
      </c>
      <c r="L67" s="60">
        <f t="shared" si="38"/>
        <v>653</v>
      </c>
      <c r="M67" s="60">
        <f t="shared" si="39"/>
        <v>2284</v>
      </c>
      <c r="N67" s="60">
        <f t="shared" si="40"/>
        <v>682</v>
      </c>
      <c r="O67" s="60">
        <f t="shared" si="41"/>
        <v>2387</v>
      </c>
      <c r="P67" s="60">
        <f t="shared" si="42"/>
        <v>711</v>
      </c>
      <c r="Q67" s="60">
        <f t="shared" si="43"/>
        <v>2490</v>
      </c>
      <c r="R67" s="60">
        <f t="shared" si="44"/>
        <v>749</v>
      </c>
      <c r="S67" s="60">
        <f t="shared" si="45"/>
        <v>2621</v>
      </c>
      <c r="T67" s="60">
        <f t="shared" si="46"/>
        <v>786</v>
      </c>
      <c r="U67" s="60">
        <f t="shared" si="47"/>
        <v>2751</v>
      </c>
      <c r="V67" s="60">
        <f t="shared" si="48"/>
        <v>823</v>
      </c>
      <c r="W67" s="60">
        <f t="shared" si="49"/>
        <v>2881</v>
      </c>
      <c r="X67" s="60">
        <f t="shared" si="50"/>
        <v>860</v>
      </c>
      <c r="Y67" s="60">
        <f t="shared" si="51"/>
        <v>3012</v>
      </c>
      <c r="Z67" s="70">
        <f t="shared" si="52"/>
        <v>898</v>
      </c>
      <c r="AA67" s="71">
        <f t="shared" si="53"/>
        <v>3142</v>
      </c>
      <c r="AB67" s="70"/>
      <c r="AC67" s="61"/>
    </row>
    <row r="68" spans="1:29" s="62" customFormat="1" ht="11.15" customHeight="1">
      <c r="A68" s="59">
        <v>29</v>
      </c>
      <c r="B68" s="60">
        <f t="shared" si="28"/>
        <v>536</v>
      </c>
      <c r="C68" s="60">
        <f t="shared" si="29"/>
        <v>1876</v>
      </c>
      <c r="D68" s="60">
        <f t="shared" si="30"/>
        <v>560</v>
      </c>
      <c r="E68" s="60">
        <f t="shared" si="31"/>
        <v>1961</v>
      </c>
      <c r="F68" s="60">
        <f t="shared" si="32"/>
        <v>585</v>
      </c>
      <c r="G68" s="60">
        <f t="shared" si="33"/>
        <v>2046</v>
      </c>
      <c r="H68" s="60">
        <f t="shared" si="34"/>
        <v>615</v>
      </c>
      <c r="I68" s="60">
        <f t="shared" si="35"/>
        <v>2153</v>
      </c>
      <c r="J68" s="60">
        <f t="shared" si="36"/>
        <v>646</v>
      </c>
      <c r="K68" s="60">
        <f t="shared" si="37"/>
        <v>2259</v>
      </c>
      <c r="L68" s="60">
        <f t="shared" si="38"/>
        <v>676</v>
      </c>
      <c r="M68" s="60">
        <f t="shared" si="39"/>
        <v>2366</v>
      </c>
      <c r="N68" s="60">
        <f t="shared" si="40"/>
        <v>706</v>
      </c>
      <c r="O68" s="60">
        <f t="shared" si="41"/>
        <v>2473</v>
      </c>
      <c r="P68" s="60">
        <f t="shared" si="42"/>
        <v>737</v>
      </c>
      <c r="Q68" s="60">
        <f t="shared" si="43"/>
        <v>2579</v>
      </c>
      <c r="R68" s="60">
        <f t="shared" si="44"/>
        <v>775</v>
      </c>
      <c r="S68" s="60">
        <f t="shared" si="45"/>
        <v>2714</v>
      </c>
      <c r="T68" s="60">
        <f t="shared" si="46"/>
        <v>814</v>
      </c>
      <c r="U68" s="60">
        <f t="shared" si="47"/>
        <v>2849</v>
      </c>
      <c r="V68" s="60">
        <f t="shared" si="48"/>
        <v>853</v>
      </c>
      <c r="W68" s="60">
        <f t="shared" si="49"/>
        <v>2984</v>
      </c>
      <c r="X68" s="60">
        <f t="shared" si="50"/>
        <v>891</v>
      </c>
      <c r="Y68" s="60">
        <f t="shared" si="51"/>
        <v>3119</v>
      </c>
      <c r="Z68" s="70">
        <f t="shared" si="52"/>
        <v>930</v>
      </c>
      <c r="AA68" s="71">
        <f t="shared" si="53"/>
        <v>3254</v>
      </c>
      <c r="AB68" s="70"/>
      <c r="AC68" s="61"/>
    </row>
    <row r="69" spans="1:29" s="62" customFormat="1" ht="11.15" customHeight="1" thickBot="1">
      <c r="A69" s="63">
        <v>30</v>
      </c>
      <c r="B69" s="64">
        <f t="shared" si="28"/>
        <v>554</v>
      </c>
      <c r="C69" s="64">
        <f t="shared" si="29"/>
        <v>1940</v>
      </c>
      <c r="D69" s="64">
        <f t="shared" si="30"/>
        <v>580</v>
      </c>
      <c r="E69" s="64">
        <f t="shared" si="31"/>
        <v>2029</v>
      </c>
      <c r="F69" s="64">
        <f t="shared" si="32"/>
        <v>605</v>
      </c>
      <c r="G69" s="64">
        <f t="shared" si="33"/>
        <v>2117</v>
      </c>
      <c r="H69" s="64">
        <f t="shared" si="34"/>
        <v>636</v>
      </c>
      <c r="I69" s="64">
        <f t="shared" si="35"/>
        <v>2227</v>
      </c>
      <c r="J69" s="64">
        <f t="shared" si="36"/>
        <v>668</v>
      </c>
      <c r="K69" s="64">
        <f t="shared" si="37"/>
        <v>2337</v>
      </c>
      <c r="L69" s="64">
        <f t="shared" si="38"/>
        <v>699</v>
      </c>
      <c r="M69" s="64">
        <f t="shared" si="39"/>
        <v>2448</v>
      </c>
      <c r="N69" s="64">
        <f t="shared" si="40"/>
        <v>731</v>
      </c>
      <c r="O69" s="64">
        <f t="shared" si="41"/>
        <v>2558</v>
      </c>
      <c r="P69" s="64">
        <f t="shared" si="42"/>
        <v>762</v>
      </c>
      <c r="Q69" s="64">
        <f t="shared" si="43"/>
        <v>2668</v>
      </c>
      <c r="R69" s="64">
        <f t="shared" si="44"/>
        <v>802</v>
      </c>
      <c r="S69" s="64">
        <f t="shared" si="45"/>
        <v>2808</v>
      </c>
      <c r="T69" s="64">
        <f t="shared" si="46"/>
        <v>842</v>
      </c>
      <c r="U69" s="64">
        <f t="shared" si="47"/>
        <v>2947</v>
      </c>
      <c r="V69" s="64">
        <f t="shared" si="48"/>
        <v>882</v>
      </c>
      <c r="W69" s="64">
        <f t="shared" si="49"/>
        <v>3087</v>
      </c>
      <c r="X69" s="64">
        <f t="shared" si="50"/>
        <v>922</v>
      </c>
      <c r="Y69" s="64">
        <f t="shared" si="51"/>
        <v>3227</v>
      </c>
      <c r="Z69" s="72">
        <f t="shared" si="52"/>
        <v>962</v>
      </c>
      <c r="AA69" s="73">
        <f t="shared" si="53"/>
        <v>3366</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92" t="s">
        <v>491</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1">
    <mergeCell ref="V37:W37"/>
    <mergeCell ref="AB38:AC38"/>
    <mergeCell ref="P38:Q38"/>
    <mergeCell ref="R38:S38"/>
    <mergeCell ref="T38:U38"/>
    <mergeCell ref="V38:W38"/>
    <mergeCell ref="X38:Y38"/>
    <mergeCell ref="Z38:AA38"/>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A1:AC1"/>
    <mergeCell ref="A2:AC2"/>
    <mergeCell ref="A3:A5"/>
    <mergeCell ref="B3:E3"/>
    <mergeCell ref="F3:Y3"/>
    <mergeCell ref="Z3:AA3"/>
    <mergeCell ref="AB3:AC3"/>
    <mergeCell ref="B4:C4"/>
    <mergeCell ref="D4:E4"/>
    <mergeCell ref="F4:G4"/>
    <mergeCell ref="AB4:AC4"/>
  </mergeCells>
  <phoneticPr fontId="5" type="noConversion"/>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8515-4010-4B27-82AA-3D60D2DD15D2}">
  <sheetPr codeName="工作表5"/>
  <dimension ref="A1:I59"/>
  <sheetViews>
    <sheetView topLeftCell="A42" workbookViewId="0">
      <selection activeCell="A51" sqref="A1:H51"/>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17" t="s">
        <v>56</v>
      </c>
      <c r="C1" s="22"/>
      <c r="D1" s="22"/>
      <c r="E1" s="22"/>
      <c r="F1" s="22"/>
    </row>
    <row r="2" spans="1:8" ht="17.5" thickBot="1">
      <c r="B2" s="22" t="s">
        <v>432</v>
      </c>
      <c r="C2" s="22"/>
      <c r="D2" s="22"/>
      <c r="E2" s="22"/>
      <c r="F2" s="22"/>
      <c r="H2" s="2" t="s">
        <v>14</v>
      </c>
    </row>
    <row r="3" spans="1:8" ht="22.5" customHeight="1">
      <c r="A3" s="611" t="s">
        <v>17</v>
      </c>
      <c r="B3" s="613" t="s">
        <v>57</v>
      </c>
      <c r="C3" s="625" t="s">
        <v>16</v>
      </c>
      <c r="D3" s="626"/>
      <c r="E3" s="626"/>
      <c r="F3" s="627"/>
      <c r="G3" s="628" t="s">
        <v>58</v>
      </c>
      <c r="H3" s="619" t="s">
        <v>59</v>
      </c>
    </row>
    <row r="4" spans="1:8" ht="48" customHeight="1">
      <c r="A4" s="612"/>
      <c r="B4" s="624"/>
      <c r="C4" s="218" t="s">
        <v>60</v>
      </c>
      <c r="D4" s="4" t="s">
        <v>61</v>
      </c>
      <c r="E4" s="192" t="s">
        <v>62</v>
      </c>
      <c r="F4" s="192" t="s">
        <v>63</v>
      </c>
      <c r="G4" s="629"/>
      <c r="H4" s="620"/>
    </row>
    <row r="5" spans="1:8">
      <c r="A5" s="5">
        <v>1</v>
      </c>
      <c r="B5" s="219">
        <v>24000</v>
      </c>
      <c r="C5" s="24">
        <f>+ROUND(B5*0.0517*0.3,0)</f>
        <v>372</v>
      </c>
      <c r="D5" s="7">
        <f t="shared" ref="D5:D16" si="0">+C5*2</f>
        <v>744</v>
      </c>
      <c r="E5" s="7">
        <f t="shared" ref="E5:E51" si="1">+C5*3</f>
        <v>1116</v>
      </c>
      <c r="F5" s="220">
        <f t="shared" ref="F5:F51" si="2">+C5*4</f>
        <v>1488</v>
      </c>
      <c r="G5" s="221">
        <f>+ROUND(B5*0.0517*0.6*1.58,0)</f>
        <v>1176</v>
      </c>
      <c r="H5" s="222">
        <f>+ROUND(B5*0.0517*0.1*1.58,0)</f>
        <v>196</v>
      </c>
    </row>
    <row r="6" spans="1:8">
      <c r="A6" s="5">
        <f t="shared" ref="A6:A51" si="3">+A5+1</f>
        <v>2</v>
      </c>
      <c r="B6" s="219">
        <v>25200</v>
      </c>
      <c r="C6" s="6">
        <f t="shared" ref="C6:C51" si="4">+ROUND(B6*0.0517*0.3,0)</f>
        <v>391</v>
      </c>
      <c r="D6" s="7">
        <f t="shared" si="0"/>
        <v>782</v>
      </c>
      <c r="E6" s="7">
        <f t="shared" si="1"/>
        <v>1173</v>
      </c>
      <c r="F6" s="220">
        <f t="shared" si="2"/>
        <v>1564</v>
      </c>
      <c r="G6" s="221">
        <f t="shared" ref="G6:G51" si="5">+ROUND(B6*0.0517*0.6*1.58,0)</f>
        <v>1235</v>
      </c>
      <c r="H6" s="222">
        <f t="shared" ref="H6:H51" si="6">+ROUND(B6*0.0517*0.1*1.58,0)</f>
        <v>206</v>
      </c>
    </row>
    <row r="7" spans="1:8">
      <c r="A7" s="5">
        <f t="shared" si="3"/>
        <v>3</v>
      </c>
      <c r="B7" s="219">
        <v>26400</v>
      </c>
      <c r="C7" s="6">
        <f t="shared" si="4"/>
        <v>409</v>
      </c>
      <c r="D7" s="7">
        <f t="shared" si="0"/>
        <v>818</v>
      </c>
      <c r="E7" s="7">
        <f t="shared" si="1"/>
        <v>1227</v>
      </c>
      <c r="F7" s="220">
        <f t="shared" si="2"/>
        <v>1636</v>
      </c>
      <c r="G7" s="221">
        <f t="shared" si="5"/>
        <v>1294</v>
      </c>
      <c r="H7" s="222">
        <f t="shared" si="6"/>
        <v>216</v>
      </c>
    </row>
    <row r="8" spans="1:8">
      <c r="A8" s="5">
        <f t="shared" si="3"/>
        <v>4</v>
      </c>
      <c r="B8" s="219">
        <v>27600</v>
      </c>
      <c r="C8" s="6">
        <f t="shared" si="4"/>
        <v>428</v>
      </c>
      <c r="D8" s="7">
        <f t="shared" si="0"/>
        <v>856</v>
      </c>
      <c r="E8" s="7">
        <f t="shared" si="1"/>
        <v>1284</v>
      </c>
      <c r="F8" s="220">
        <f t="shared" si="2"/>
        <v>1712</v>
      </c>
      <c r="G8" s="221">
        <f t="shared" si="5"/>
        <v>1353</v>
      </c>
      <c r="H8" s="222">
        <f t="shared" si="6"/>
        <v>225</v>
      </c>
    </row>
    <row r="9" spans="1:8">
      <c r="A9" s="8">
        <f t="shared" si="3"/>
        <v>5</v>
      </c>
      <c r="B9" s="223">
        <v>28800</v>
      </c>
      <c r="C9" s="10">
        <f t="shared" si="4"/>
        <v>447</v>
      </c>
      <c r="D9" s="11">
        <f t="shared" si="0"/>
        <v>894</v>
      </c>
      <c r="E9" s="11">
        <f t="shared" si="1"/>
        <v>1341</v>
      </c>
      <c r="F9" s="203">
        <f t="shared" si="2"/>
        <v>1788</v>
      </c>
      <c r="G9" s="221">
        <f t="shared" si="5"/>
        <v>1412</v>
      </c>
      <c r="H9" s="222">
        <f t="shared" si="6"/>
        <v>235</v>
      </c>
    </row>
    <row r="10" spans="1:8">
      <c r="A10" s="5">
        <f t="shared" si="3"/>
        <v>6</v>
      </c>
      <c r="B10" s="219">
        <v>30300</v>
      </c>
      <c r="C10" s="6">
        <f t="shared" si="4"/>
        <v>470</v>
      </c>
      <c r="D10" s="7">
        <f t="shared" si="0"/>
        <v>940</v>
      </c>
      <c r="E10" s="7">
        <f t="shared" si="1"/>
        <v>1410</v>
      </c>
      <c r="F10" s="220">
        <f t="shared" si="2"/>
        <v>1880</v>
      </c>
      <c r="G10" s="224">
        <f t="shared" si="5"/>
        <v>1485</v>
      </c>
      <c r="H10" s="225">
        <f t="shared" si="6"/>
        <v>248</v>
      </c>
    </row>
    <row r="11" spans="1:8">
      <c r="A11" s="5">
        <f t="shared" si="3"/>
        <v>7</v>
      </c>
      <c r="B11" s="219">
        <v>31800</v>
      </c>
      <c r="C11" s="6">
        <f t="shared" si="4"/>
        <v>493</v>
      </c>
      <c r="D11" s="7">
        <f t="shared" si="0"/>
        <v>986</v>
      </c>
      <c r="E11" s="7">
        <f t="shared" si="1"/>
        <v>1479</v>
      </c>
      <c r="F11" s="220">
        <f t="shared" si="2"/>
        <v>1972</v>
      </c>
      <c r="G11" s="221">
        <f t="shared" si="5"/>
        <v>1559</v>
      </c>
      <c r="H11" s="222">
        <f t="shared" si="6"/>
        <v>260</v>
      </c>
    </row>
    <row r="12" spans="1:8">
      <c r="A12" s="5">
        <f t="shared" si="3"/>
        <v>8</v>
      </c>
      <c r="B12" s="219">
        <v>33300</v>
      </c>
      <c r="C12" s="6">
        <f t="shared" si="4"/>
        <v>516</v>
      </c>
      <c r="D12" s="7">
        <f t="shared" si="0"/>
        <v>1032</v>
      </c>
      <c r="E12" s="7">
        <f t="shared" si="1"/>
        <v>1548</v>
      </c>
      <c r="F12" s="220">
        <f t="shared" si="2"/>
        <v>2064</v>
      </c>
      <c r="G12" s="221">
        <f t="shared" si="5"/>
        <v>1632</v>
      </c>
      <c r="H12" s="222">
        <f t="shared" si="6"/>
        <v>272</v>
      </c>
    </row>
    <row r="13" spans="1:8">
      <c r="A13" s="5">
        <f t="shared" si="3"/>
        <v>9</v>
      </c>
      <c r="B13" s="219">
        <v>34800</v>
      </c>
      <c r="C13" s="6">
        <f t="shared" si="4"/>
        <v>540</v>
      </c>
      <c r="D13" s="7">
        <f t="shared" si="0"/>
        <v>1080</v>
      </c>
      <c r="E13" s="7">
        <f t="shared" si="1"/>
        <v>1620</v>
      </c>
      <c r="F13" s="220">
        <f t="shared" si="2"/>
        <v>2160</v>
      </c>
      <c r="G13" s="221">
        <f t="shared" si="5"/>
        <v>1706</v>
      </c>
      <c r="H13" s="222">
        <f t="shared" si="6"/>
        <v>284</v>
      </c>
    </row>
    <row r="14" spans="1:8">
      <c r="A14" s="8">
        <f t="shared" si="3"/>
        <v>10</v>
      </c>
      <c r="B14" s="223">
        <v>36300</v>
      </c>
      <c r="C14" s="10">
        <f t="shared" si="4"/>
        <v>563</v>
      </c>
      <c r="D14" s="11">
        <f t="shared" si="0"/>
        <v>1126</v>
      </c>
      <c r="E14" s="11">
        <f t="shared" si="1"/>
        <v>1689</v>
      </c>
      <c r="F14" s="203">
        <f t="shared" si="2"/>
        <v>2252</v>
      </c>
      <c r="G14" s="226">
        <f t="shared" si="5"/>
        <v>1779</v>
      </c>
      <c r="H14" s="227">
        <f t="shared" si="6"/>
        <v>297</v>
      </c>
    </row>
    <row r="15" spans="1:8">
      <c r="A15" s="5">
        <f t="shared" si="3"/>
        <v>11</v>
      </c>
      <c r="B15" s="219">
        <v>38200</v>
      </c>
      <c r="C15" s="6">
        <f t="shared" si="4"/>
        <v>592</v>
      </c>
      <c r="D15" s="7">
        <f t="shared" si="0"/>
        <v>1184</v>
      </c>
      <c r="E15" s="7">
        <f t="shared" si="1"/>
        <v>1776</v>
      </c>
      <c r="F15" s="220">
        <f t="shared" si="2"/>
        <v>2368</v>
      </c>
      <c r="G15" s="221">
        <f t="shared" si="5"/>
        <v>1872</v>
      </c>
      <c r="H15" s="222">
        <f t="shared" si="6"/>
        <v>312</v>
      </c>
    </row>
    <row r="16" spans="1:8">
      <c r="A16" s="5">
        <f t="shared" si="3"/>
        <v>12</v>
      </c>
      <c r="B16" s="219">
        <v>40100</v>
      </c>
      <c r="C16" s="6">
        <f t="shared" si="4"/>
        <v>622</v>
      </c>
      <c r="D16" s="7">
        <f t="shared" si="0"/>
        <v>1244</v>
      </c>
      <c r="E16" s="7">
        <f t="shared" si="1"/>
        <v>1866</v>
      </c>
      <c r="F16" s="220">
        <f t="shared" si="2"/>
        <v>2488</v>
      </c>
      <c r="G16" s="221">
        <f t="shared" si="5"/>
        <v>1965</v>
      </c>
      <c r="H16" s="222">
        <f t="shared" si="6"/>
        <v>328</v>
      </c>
    </row>
    <row r="17" spans="1:8">
      <c r="A17" s="5">
        <f t="shared" si="3"/>
        <v>13</v>
      </c>
      <c r="B17" s="219">
        <v>42000</v>
      </c>
      <c r="C17" s="6">
        <f t="shared" si="4"/>
        <v>651</v>
      </c>
      <c r="D17" s="7">
        <f>+C17*2</f>
        <v>1302</v>
      </c>
      <c r="E17" s="7">
        <f t="shared" si="1"/>
        <v>1953</v>
      </c>
      <c r="F17" s="220">
        <f t="shared" si="2"/>
        <v>2604</v>
      </c>
      <c r="G17" s="221">
        <f t="shared" si="5"/>
        <v>2058</v>
      </c>
      <c r="H17" s="222">
        <f t="shared" si="6"/>
        <v>343</v>
      </c>
    </row>
    <row r="18" spans="1:8">
      <c r="A18" s="5">
        <f t="shared" si="3"/>
        <v>14</v>
      </c>
      <c r="B18" s="219">
        <v>43900</v>
      </c>
      <c r="C18" s="6">
        <f t="shared" si="4"/>
        <v>681</v>
      </c>
      <c r="D18" s="7">
        <f t="shared" ref="D18:D51" si="7">+C18*2</f>
        <v>1362</v>
      </c>
      <c r="E18" s="7">
        <f t="shared" si="1"/>
        <v>2043</v>
      </c>
      <c r="F18" s="220">
        <f t="shared" si="2"/>
        <v>2724</v>
      </c>
      <c r="G18" s="221">
        <f t="shared" si="5"/>
        <v>2152</v>
      </c>
      <c r="H18" s="222">
        <f t="shared" si="6"/>
        <v>359</v>
      </c>
    </row>
    <row r="19" spans="1:8">
      <c r="A19" s="8">
        <f t="shared" si="3"/>
        <v>15</v>
      </c>
      <c r="B19" s="223">
        <v>45800</v>
      </c>
      <c r="C19" s="10">
        <f t="shared" si="4"/>
        <v>710</v>
      </c>
      <c r="D19" s="11">
        <f t="shared" si="7"/>
        <v>1420</v>
      </c>
      <c r="E19" s="11">
        <f t="shared" si="1"/>
        <v>2130</v>
      </c>
      <c r="F19" s="203">
        <f t="shared" si="2"/>
        <v>2840</v>
      </c>
      <c r="G19" s="221">
        <f t="shared" si="5"/>
        <v>2245</v>
      </c>
      <c r="H19" s="222">
        <f t="shared" si="6"/>
        <v>374</v>
      </c>
    </row>
    <row r="20" spans="1:8">
      <c r="A20" s="5">
        <f t="shared" si="3"/>
        <v>16</v>
      </c>
      <c r="B20" s="219">
        <v>48200</v>
      </c>
      <c r="C20" s="6">
        <f t="shared" si="4"/>
        <v>748</v>
      </c>
      <c r="D20" s="7">
        <f t="shared" si="7"/>
        <v>1496</v>
      </c>
      <c r="E20" s="7">
        <f t="shared" si="1"/>
        <v>2244</v>
      </c>
      <c r="F20" s="220">
        <f t="shared" si="2"/>
        <v>2992</v>
      </c>
      <c r="G20" s="224">
        <f t="shared" si="5"/>
        <v>2362</v>
      </c>
      <c r="H20" s="225">
        <f t="shared" si="6"/>
        <v>394</v>
      </c>
    </row>
    <row r="21" spans="1:8">
      <c r="A21" s="5">
        <f t="shared" si="3"/>
        <v>17</v>
      </c>
      <c r="B21" s="219">
        <v>50600</v>
      </c>
      <c r="C21" s="6">
        <f t="shared" si="4"/>
        <v>785</v>
      </c>
      <c r="D21" s="7">
        <f t="shared" si="7"/>
        <v>1570</v>
      </c>
      <c r="E21" s="7">
        <f t="shared" si="1"/>
        <v>2355</v>
      </c>
      <c r="F21" s="220">
        <f t="shared" si="2"/>
        <v>3140</v>
      </c>
      <c r="G21" s="221">
        <f t="shared" si="5"/>
        <v>2480</v>
      </c>
      <c r="H21" s="222">
        <f t="shared" si="6"/>
        <v>413</v>
      </c>
    </row>
    <row r="22" spans="1:8">
      <c r="A22" s="5">
        <f t="shared" si="3"/>
        <v>18</v>
      </c>
      <c r="B22" s="219">
        <v>53000</v>
      </c>
      <c r="C22" s="6">
        <f t="shared" si="4"/>
        <v>822</v>
      </c>
      <c r="D22" s="7">
        <f t="shared" si="7"/>
        <v>1644</v>
      </c>
      <c r="E22" s="7">
        <f t="shared" si="1"/>
        <v>2466</v>
      </c>
      <c r="F22" s="220">
        <f t="shared" si="2"/>
        <v>3288</v>
      </c>
      <c r="G22" s="221">
        <f t="shared" si="5"/>
        <v>2598</v>
      </c>
      <c r="H22" s="222">
        <f t="shared" si="6"/>
        <v>433</v>
      </c>
    </row>
    <row r="23" spans="1:8">
      <c r="A23" s="5">
        <f t="shared" si="3"/>
        <v>19</v>
      </c>
      <c r="B23" s="219">
        <v>55400</v>
      </c>
      <c r="C23" s="6">
        <f t="shared" si="4"/>
        <v>859</v>
      </c>
      <c r="D23" s="7">
        <f t="shared" si="7"/>
        <v>1718</v>
      </c>
      <c r="E23" s="7">
        <f t="shared" si="1"/>
        <v>2577</v>
      </c>
      <c r="F23" s="220">
        <f t="shared" si="2"/>
        <v>3436</v>
      </c>
      <c r="G23" s="221">
        <f t="shared" si="5"/>
        <v>2715</v>
      </c>
      <c r="H23" s="222">
        <f t="shared" si="6"/>
        <v>453</v>
      </c>
    </row>
    <row r="24" spans="1:8">
      <c r="A24" s="8">
        <f t="shared" si="3"/>
        <v>20</v>
      </c>
      <c r="B24" s="223">
        <v>57800</v>
      </c>
      <c r="C24" s="10">
        <f t="shared" si="4"/>
        <v>896</v>
      </c>
      <c r="D24" s="11">
        <f t="shared" si="7"/>
        <v>1792</v>
      </c>
      <c r="E24" s="11">
        <f t="shared" si="1"/>
        <v>2688</v>
      </c>
      <c r="F24" s="203">
        <f t="shared" si="2"/>
        <v>3584</v>
      </c>
      <c r="G24" s="226">
        <f t="shared" si="5"/>
        <v>2833</v>
      </c>
      <c r="H24" s="227">
        <f t="shared" si="6"/>
        <v>472</v>
      </c>
    </row>
    <row r="25" spans="1:8">
      <c r="A25" s="12">
        <f t="shared" si="3"/>
        <v>21</v>
      </c>
      <c r="B25" s="219">
        <v>60800</v>
      </c>
      <c r="C25" s="6">
        <f t="shared" si="4"/>
        <v>943</v>
      </c>
      <c r="D25" s="7">
        <f t="shared" si="7"/>
        <v>1886</v>
      </c>
      <c r="E25" s="6">
        <f t="shared" si="1"/>
        <v>2829</v>
      </c>
      <c r="F25" s="13">
        <f t="shared" si="2"/>
        <v>3772</v>
      </c>
      <c r="G25" s="221">
        <f t="shared" si="5"/>
        <v>2980</v>
      </c>
      <c r="H25" s="222">
        <f t="shared" si="6"/>
        <v>497</v>
      </c>
    </row>
    <row r="26" spans="1:8">
      <c r="A26" s="5">
        <f t="shared" si="3"/>
        <v>22</v>
      </c>
      <c r="B26" s="219">
        <v>63800</v>
      </c>
      <c r="C26" s="6">
        <f t="shared" si="4"/>
        <v>990</v>
      </c>
      <c r="D26" s="7">
        <f t="shared" si="7"/>
        <v>1980</v>
      </c>
      <c r="E26" s="6">
        <f t="shared" si="1"/>
        <v>2970</v>
      </c>
      <c r="F26" s="13">
        <f t="shared" si="2"/>
        <v>3960</v>
      </c>
      <c r="G26" s="221">
        <f t="shared" si="5"/>
        <v>3127</v>
      </c>
      <c r="H26" s="222">
        <f t="shared" si="6"/>
        <v>521</v>
      </c>
    </row>
    <row r="27" spans="1:8">
      <c r="A27" s="5">
        <f t="shared" si="3"/>
        <v>23</v>
      </c>
      <c r="B27" s="219">
        <v>66800</v>
      </c>
      <c r="C27" s="6">
        <f t="shared" si="4"/>
        <v>1036</v>
      </c>
      <c r="D27" s="7">
        <f t="shared" si="7"/>
        <v>2072</v>
      </c>
      <c r="E27" s="6">
        <f t="shared" si="1"/>
        <v>3108</v>
      </c>
      <c r="F27" s="13">
        <f t="shared" si="2"/>
        <v>4144</v>
      </c>
      <c r="G27" s="221">
        <f t="shared" si="5"/>
        <v>3274</v>
      </c>
      <c r="H27" s="222">
        <f t="shared" si="6"/>
        <v>546</v>
      </c>
    </row>
    <row r="28" spans="1:8">
      <c r="A28" s="5">
        <f t="shared" si="3"/>
        <v>24</v>
      </c>
      <c r="B28" s="219">
        <v>69800</v>
      </c>
      <c r="C28" s="6">
        <f t="shared" si="4"/>
        <v>1083</v>
      </c>
      <c r="D28" s="7">
        <f t="shared" si="7"/>
        <v>2166</v>
      </c>
      <c r="E28" s="6">
        <f t="shared" si="1"/>
        <v>3249</v>
      </c>
      <c r="F28" s="13">
        <f t="shared" si="2"/>
        <v>4332</v>
      </c>
      <c r="G28" s="221">
        <f t="shared" si="5"/>
        <v>3421</v>
      </c>
      <c r="H28" s="222">
        <f t="shared" si="6"/>
        <v>570</v>
      </c>
    </row>
    <row r="29" spans="1:8">
      <c r="A29" s="8">
        <f t="shared" si="3"/>
        <v>25</v>
      </c>
      <c r="B29" s="223">
        <v>72800</v>
      </c>
      <c r="C29" s="10">
        <f t="shared" si="4"/>
        <v>1129</v>
      </c>
      <c r="D29" s="11">
        <f t="shared" si="7"/>
        <v>2258</v>
      </c>
      <c r="E29" s="10">
        <f t="shared" si="1"/>
        <v>3387</v>
      </c>
      <c r="F29" s="206">
        <f t="shared" si="2"/>
        <v>4516</v>
      </c>
      <c r="G29" s="221">
        <f t="shared" si="5"/>
        <v>3568</v>
      </c>
      <c r="H29" s="222">
        <f t="shared" si="6"/>
        <v>595</v>
      </c>
    </row>
    <row r="30" spans="1:8">
      <c r="A30" s="5">
        <f t="shared" si="3"/>
        <v>26</v>
      </c>
      <c r="B30" s="228">
        <v>76500</v>
      </c>
      <c r="C30" s="6">
        <f t="shared" si="4"/>
        <v>1187</v>
      </c>
      <c r="D30" s="7">
        <f t="shared" si="7"/>
        <v>2374</v>
      </c>
      <c r="E30" s="7">
        <f t="shared" si="1"/>
        <v>3561</v>
      </c>
      <c r="F30" s="220">
        <f t="shared" si="2"/>
        <v>4748</v>
      </c>
      <c r="G30" s="224">
        <f t="shared" si="5"/>
        <v>3749</v>
      </c>
      <c r="H30" s="225">
        <f t="shared" si="6"/>
        <v>625</v>
      </c>
    </row>
    <row r="31" spans="1:8">
      <c r="A31" s="5">
        <f t="shared" si="3"/>
        <v>27</v>
      </c>
      <c r="B31" s="228">
        <v>80200</v>
      </c>
      <c r="C31" s="6">
        <f t="shared" si="4"/>
        <v>1244</v>
      </c>
      <c r="D31" s="7">
        <f t="shared" si="7"/>
        <v>2488</v>
      </c>
      <c r="E31" s="7">
        <f t="shared" si="1"/>
        <v>3732</v>
      </c>
      <c r="F31" s="220">
        <f t="shared" si="2"/>
        <v>4976</v>
      </c>
      <c r="G31" s="221">
        <f t="shared" si="5"/>
        <v>3931</v>
      </c>
      <c r="H31" s="222">
        <f t="shared" si="6"/>
        <v>655</v>
      </c>
    </row>
    <row r="32" spans="1:8">
      <c r="A32" s="5">
        <f t="shared" si="3"/>
        <v>28</v>
      </c>
      <c r="B32" s="219">
        <v>83900</v>
      </c>
      <c r="C32" s="6">
        <f t="shared" si="4"/>
        <v>1301</v>
      </c>
      <c r="D32" s="7">
        <f t="shared" si="7"/>
        <v>2602</v>
      </c>
      <c r="E32" s="7">
        <f t="shared" si="1"/>
        <v>3903</v>
      </c>
      <c r="F32" s="220">
        <f t="shared" si="2"/>
        <v>5204</v>
      </c>
      <c r="G32" s="221">
        <f t="shared" si="5"/>
        <v>4112</v>
      </c>
      <c r="H32" s="222">
        <f t="shared" si="6"/>
        <v>685</v>
      </c>
    </row>
    <row r="33" spans="1:8">
      <c r="A33" s="8">
        <f t="shared" si="3"/>
        <v>29</v>
      </c>
      <c r="B33" s="223">
        <v>87600</v>
      </c>
      <c r="C33" s="10">
        <f t="shared" si="4"/>
        <v>1359</v>
      </c>
      <c r="D33" s="11">
        <f t="shared" si="7"/>
        <v>2718</v>
      </c>
      <c r="E33" s="11">
        <f t="shared" si="1"/>
        <v>4077</v>
      </c>
      <c r="F33" s="203">
        <f t="shared" si="2"/>
        <v>5436</v>
      </c>
      <c r="G33" s="226">
        <f t="shared" si="5"/>
        <v>4293</v>
      </c>
      <c r="H33" s="227">
        <f t="shared" si="6"/>
        <v>716</v>
      </c>
    </row>
    <row r="34" spans="1:8">
      <c r="A34" s="5">
        <f t="shared" si="3"/>
        <v>30</v>
      </c>
      <c r="B34" s="219">
        <v>92100</v>
      </c>
      <c r="C34" s="6">
        <f t="shared" si="4"/>
        <v>1428</v>
      </c>
      <c r="D34" s="7">
        <f t="shared" si="7"/>
        <v>2856</v>
      </c>
      <c r="E34" s="6">
        <f t="shared" si="1"/>
        <v>4284</v>
      </c>
      <c r="F34" s="13">
        <f t="shared" si="2"/>
        <v>5712</v>
      </c>
      <c r="G34" s="221">
        <f t="shared" si="5"/>
        <v>4514</v>
      </c>
      <c r="H34" s="222">
        <f t="shared" si="6"/>
        <v>752</v>
      </c>
    </row>
    <row r="35" spans="1:8">
      <c r="A35" s="5">
        <f t="shared" si="3"/>
        <v>31</v>
      </c>
      <c r="B35" s="219">
        <v>96600</v>
      </c>
      <c r="C35" s="6">
        <f t="shared" si="4"/>
        <v>1498</v>
      </c>
      <c r="D35" s="7">
        <f t="shared" si="7"/>
        <v>2996</v>
      </c>
      <c r="E35" s="6">
        <f t="shared" si="1"/>
        <v>4494</v>
      </c>
      <c r="F35" s="13">
        <f t="shared" si="2"/>
        <v>5992</v>
      </c>
      <c r="G35" s="221">
        <f t="shared" si="5"/>
        <v>4735</v>
      </c>
      <c r="H35" s="222">
        <f t="shared" si="6"/>
        <v>789</v>
      </c>
    </row>
    <row r="36" spans="1:8">
      <c r="A36" s="5">
        <f t="shared" si="3"/>
        <v>32</v>
      </c>
      <c r="B36" s="219">
        <v>101100</v>
      </c>
      <c r="C36" s="6">
        <f t="shared" si="4"/>
        <v>1568</v>
      </c>
      <c r="D36" s="7">
        <f t="shared" si="7"/>
        <v>3136</v>
      </c>
      <c r="E36" s="6">
        <f t="shared" si="1"/>
        <v>4704</v>
      </c>
      <c r="F36" s="13">
        <f t="shared" si="2"/>
        <v>6272</v>
      </c>
      <c r="G36" s="221">
        <f t="shared" si="5"/>
        <v>4955</v>
      </c>
      <c r="H36" s="222">
        <f t="shared" si="6"/>
        <v>826</v>
      </c>
    </row>
    <row r="37" spans="1:8">
      <c r="A37" s="5">
        <f t="shared" si="3"/>
        <v>33</v>
      </c>
      <c r="B37" s="219">
        <v>105600</v>
      </c>
      <c r="C37" s="6">
        <f t="shared" si="4"/>
        <v>1638</v>
      </c>
      <c r="D37" s="7">
        <f t="shared" si="7"/>
        <v>3276</v>
      </c>
      <c r="E37" s="6">
        <f t="shared" si="1"/>
        <v>4914</v>
      </c>
      <c r="F37" s="13">
        <f t="shared" si="2"/>
        <v>6552</v>
      </c>
      <c r="G37" s="221">
        <f t="shared" si="5"/>
        <v>5176</v>
      </c>
      <c r="H37" s="222">
        <f t="shared" si="6"/>
        <v>863</v>
      </c>
    </row>
    <row r="38" spans="1:8">
      <c r="A38" s="8">
        <f t="shared" si="3"/>
        <v>34</v>
      </c>
      <c r="B38" s="223">
        <v>110100</v>
      </c>
      <c r="C38" s="10">
        <f t="shared" si="4"/>
        <v>1708</v>
      </c>
      <c r="D38" s="11">
        <f t="shared" si="7"/>
        <v>3416</v>
      </c>
      <c r="E38" s="10">
        <f t="shared" si="1"/>
        <v>5124</v>
      </c>
      <c r="F38" s="206">
        <f t="shared" si="2"/>
        <v>6832</v>
      </c>
      <c r="G38" s="221">
        <f t="shared" si="5"/>
        <v>5396</v>
      </c>
      <c r="H38" s="222">
        <f t="shared" si="6"/>
        <v>899</v>
      </c>
    </row>
    <row r="39" spans="1:8">
      <c r="A39" s="5">
        <f t="shared" si="3"/>
        <v>35</v>
      </c>
      <c r="B39" s="228">
        <v>115500</v>
      </c>
      <c r="C39" s="6">
        <f t="shared" si="4"/>
        <v>1791</v>
      </c>
      <c r="D39" s="7">
        <f t="shared" si="7"/>
        <v>3582</v>
      </c>
      <c r="E39" s="7">
        <f t="shared" si="1"/>
        <v>5373</v>
      </c>
      <c r="F39" s="220">
        <f t="shared" si="2"/>
        <v>7164</v>
      </c>
      <c r="G39" s="224">
        <f t="shared" si="5"/>
        <v>5661</v>
      </c>
      <c r="H39" s="225">
        <f t="shared" si="6"/>
        <v>943</v>
      </c>
    </row>
    <row r="40" spans="1:8">
      <c r="A40" s="5">
        <f t="shared" si="3"/>
        <v>36</v>
      </c>
      <c r="B40" s="228">
        <v>120900</v>
      </c>
      <c r="C40" s="6">
        <f t="shared" si="4"/>
        <v>1875</v>
      </c>
      <c r="D40" s="7">
        <f t="shared" si="7"/>
        <v>3750</v>
      </c>
      <c r="E40" s="7">
        <f t="shared" si="1"/>
        <v>5625</v>
      </c>
      <c r="F40" s="220">
        <f t="shared" si="2"/>
        <v>7500</v>
      </c>
      <c r="G40" s="221">
        <f t="shared" si="5"/>
        <v>5926</v>
      </c>
      <c r="H40" s="222">
        <f t="shared" si="6"/>
        <v>988</v>
      </c>
    </row>
    <row r="41" spans="1:8">
      <c r="A41" s="5">
        <f t="shared" si="3"/>
        <v>37</v>
      </c>
      <c r="B41" s="219">
        <v>126300</v>
      </c>
      <c r="C41" s="6">
        <f t="shared" si="4"/>
        <v>1959</v>
      </c>
      <c r="D41" s="7">
        <f t="shared" si="7"/>
        <v>3918</v>
      </c>
      <c r="E41" s="7">
        <f t="shared" si="1"/>
        <v>5877</v>
      </c>
      <c r="F41" s="220">
        <f t="shared" si="2"/>
        <v>7836</v>
      </c>
      <c r="G41" s="221">
        <f t="shared" si="5"/>
        <v>6190</v>
      </c>
      <c r="H41" s="222">
        <f t="shared" si="6"/>
        <v>1032</v>
      </c>
    </row>
    <row r="42" spans="1:8">
      <c r="A42" s="5">
        <f>+A41+1</f>
        <v>38</v>
      </c>
      <c r="B42" s="219">
        <v>131700</v>
      </c>
      <c r="C42" s="6">
        <f t="shared" si="4"/>
        <v>2043</v>
      </c>
      <c r="D42" s="7">
        <f t="shared" si="7"/>
        <v>4086</v>
      </c>
      <c r="E42" s="7">
        <f t="shared" si="1"/>
        <v>6129</v>
      </c>
      <c r="F42" s="220">
        <f t="shared" si="2"/>
        <v>8172</v>
      </c>
      <c r="G42" s="221">
        <f t="shared" si="5"/>
        <v>6455</v>
      </c>
      <c r="H42" s="222">
        <f t="shared" si="6"/>
        <v>1076</v>
      </c>
    </row>
    <row r="43" spans="1:8">
      <c r="A43" s="5">
        <f t="shared" si="3"/>
        <v>39</v>
      </c>
      <c r="B43" s="228">
        <v>137100</v>
      </c>
      <c r="C43" s="6">
        <f t="shared" si="4"/>
        <v>2126</v>
      </c>
      <c r="D43" s="7">
        <f t="shared" si="7"/>
        <v>4252</v>
      </c>
      <c r="E43" s="7">
        <f t="shared" si="1"/>
        <v>6378</v>
      </c>
      <c r="F43" s="220">
        <f t="shared" si="2"/>
        <v>8504</v>
      </c>
      <c r="G43" s="221">
        <f t="shared" si="5"/>
        <v>6719</v>
      </c>
      <c r="H43" s="222">
        <f t="shared" si="6"/>
        <v>1120</v>
      </c>
    </row>
    <row r="44" spans="1:8">
      <c r="A44" s="5">
        <f t="shared" si="3"/>
        <v>40</v>
      </c>
      <c r="B44" s="228">
        <v>142500</v>
      </c>
      <c r="C44" s="6">
        <f t="shared" si="4"/>
        <v>2210</v>
      </c>
      <c r="D44" s="7">
        <f t="shared" si="7"/>
        <v>4420</v>
      </c>
      <c r="E44" s="7">
        <f t="shared" si="1"/>
        <v>6630</v>
      </c>
      <c r="F44" s="220">
        <f t="shared" si="2"/>
        <v>8840</v>
      </c>
      <c r="G44" s="221">
        <f t="shared" si="5"/>
        <v>6984</v>
      </c>
      <c r="H44" s="222">
        <f t="shared" si="6"/>
        <v>1164</v>
      </c>
    </row>
    <row r="45" spans="1:8">
      <c r="A45" s="5">
        <f t="shared" si="3"/>
        <v>41</v>
      </c>
      <c r="B45" s="219">
        <v>147900</v>
      </c>
      <c r="C45" s="6">
        <f t="shared" si="4"/>
        <v>2294</v>
      </c>
      <c r="D45" s="7">
        <f t="shared" si="7"/>
        <v>4588</v>
      </c>
      <c r="E45" s="7">
        <f t="shared" si="1"/>
        <v>6882</v>
      </c>
      <c r="F45" s="220">
        <f t="shared" si="2"/>
        <v>9176</v>
      </c>
      <c r="G45" s="221">
        <f t="shared" si="5"/>
        <v>7249</v>
      </c>
      <c r="H45" s="222">
        <f t="shared" si="6"/>
        <v>1208</v>
      </c>
    </row>
    <row r="46" spans="1:8">
      <c r="A46" s="8">
        <f>+A45+1</f>
        <v>42</v>
      </c>
      <c r="B46" s="223">
        <v>150000</v>
      </c>
      <c r="C46" s="10">
        <f t="shared" si="4"/>
        <v>2327</v>
      </c>
      <c r="D46" s="11">
        <f t="shared" si="7"/>
        <v>4654</v>
      </c>
      <c r="E46" s="11">
        <f t="shared" si="1"/>
        <v>6981</v>
      </c>
      <c r="F46" s="203">
        <f t="shared" si="2"/>
        <v>9308</v>
      </c>
      <c r="G46" s="226">
        <f t="shared" si="5"/>
        <v>7352</v>
      </c>
      <c r="H46" s="227">
        <f t="shared" si="6"/>
        <v>1225</v>
      </c>
    </row>
    <row r="47" spans="1:8">
      <c r="A47" s="5">
        <f t="shared" si="3"/>
        <v>43</v>
      </c>
      <c r="B47" s="228">
        <v>156400</v>
      </c>
      <c r="C47" s="6">
        <f t="shared" si="4"/>
        <v>2426</v>
      </c>
      <c r="D47" s="7">
        <f t="shared" si="7"/>
        <v>4852</v>
      </c>
      <c r="E47" s="7">
        <f t="shared" si="1"/>
        <v>7278</v>
      </c>
      <c r="F47" s="220">
        <f t="shared" si="2"/>
        <v>9704</v>
      </c>
      <c r="G47" s="221">
        <f t="shared" si="5"/>
        <v>7665</v>
      </c>
      <c r="H47" s="222">
        <f t="shared" si="6"/>
        <v>1278</v>
      </c>
    </row>
    <row r="48" spans="1:8">
      <c r="A48" s="5">
        <f t="shared" si="3"/>
        <v>44</v>
      </c>
      <c r="B48" s="228">
        <v>162800</v>
      </c>
      <c r="C48" s="6">
        <f t="shared" si="4"/>
        <v>2525</v>
      </c>
      <c r="D48" s="7">
        <f t="shared" si="7"/>
        <v>5050</v>
      </c>
      <c r="E48" s="7">
        <f t="shared" si="1"/>
        <v>7575</v>
      </c>
      <c r="F48" s="220">
        <f t="shared" si="2"/>
        <v>10100</v>
      </c>
      <c r="G48" s="221">
        <f t="shared" si="5"/>
        <v>7979</v>
      </c>
      <c r="H48" s="222">
        <f t="shared" si="6"/>
        <v>1330</v>
      </c>
    </row>
    <row r="49" spans="1:9">
      <c r="A49" s="5">
        <f t="shared" si="3"/>
        <v>45</v>
      </c>
      <c r="B49" s="219">
        <v>169200</v>
      </c>
      <c r="C49" s="6">
        <f t="shared" si="4"/>
        <v>2624</v>
      </c>
      <c r="D49" s="7">
        <f t="shared" si="7"/>
        <v>5248</v>
      </c>
      <c r="E49" s="7">
        <f t="shared" si="1"/>
        <v>7872</v>
      </c>
      <c r="F49" s="220">
        <f t="shared" si="2"/>
        <v>10496</v>
      </c>
      <c r="G49" s="221">
        <f t="shared" si="5"/>
        <v>8293</v>
      </c>
      <c r="H49" s="222">
        <f t="shared" si="6"/>
        <v>1382</v>
      </c>
    </row>
    <row r="50" spans="1:9">
      <c r="A50" s="5">
        <f>+A49+1</f>
        <v>46</v>
      </c>
      <c r="B50" s="219">
        <v>175600</v>
      </c>
      <c r="C50" s="6">
        <f t="shared" si="4"/>
        <v>2724</v>
      </c>
      <c r="D50" s="7">
        <f t="shared" si="7"/>
        <v>5448</v>
      </c>
      <c r="E50" s="7">
        <f t="shared" si="1"/>
        <v>8172</v>
      </c>
      <c r="F50" s="220">
        <f t="shared" si="2"/>
        <v>10896</v>
      </c>
      <c r="G50" s="221">
        <f t="shared" si="5"/>
        <v>8606</v>
      </c>
      <c r="H50" s="222">
        <f t="shared" si="6"/>
        <v>1434</v>
      </c>
    </row>
    <row r="51" spans="1:9" ht="17.5" thickBot="1">
      <c r="A51" s="15">
        <f t="shared" si="3"/>
        <v>47</v>
      </c>
      <c r="B51" s="229">
        <v>182000</v>
      </c>
      <c r="C51" s="16">
        <f t="shared" si="4"/>
        <v>2823</v>
      </c>
      <c r="D51" s="17">
        <f t="shared" si="7"/>
        <v>5646</v>
      </c>
      <c r="E51" s="17">
        <f t="shared" si="1"/>
        <v>8469</v>
      </c>
      <c r="F51" s="208">
        <f t="shared" si="2"/>
        <v>11292</v>
      </c>
      <c r="G51" s="230">
        <f t="shared" si="5"/>
        <v>8920</v>
      </c>
      <c r="H51" s="231">
        <f t="shared" si="6"/>
        <v>1487</v>
      </c>
    </row>
    <row r="52" spans="1:9" s="213" customFormat="1" ht="15" customHeight="1">
      <c r="A52" s="211" t="s">
        <v>457</v>
      </c>
      <c r="B52" s="211"/>
      <c r="C52" s="211"/>
      <c r="D52" s="211"/>
      <c r="E52" s="211"/>
      <c r="F52" s="211"/>
      <c r="G52" s="211"/>
      <c r="H52" s="212" t="s">
        <v>458</v>
      </c>
    </row>
    <row r="53" spans="1:9" s="213" customFormat="1" ht="15" customHeight="1">
      <c r="A53" s="211"/>
      <c r="B53" s="211"/>
      <c r="C53" s="211"/>
      <c r="D53" s="211"/>
      <c r="E53" s="211"/>
      <c r="F53" s="211"/>
      <c r="G53" s="211"/>
      <c r="H53" s="212"/>
    </row>
    <row r="54" spans="1:9" s="213" customFormat="1" ht="16.5" customHeight="1">
      <c r="A54" s="621" t="s">
        <v>459</v>
      </c>
      <c r="B54" s="621"/>
      <c r="C54" s="621"/>
      <c r="D54" s="621"/>
      <c r="E54" s="621"/>
      <c r="F54" s="621"/>
      <c r="G54" s="211"/>
      <c r="H54" s="212"/>
    </row>
    <row r="55" spans="1:9" s="215" customFormat="1">
      <c r="A55" s="621" t="s">
        <v>460</v>
      </c>
      <c r="B55" s="621"/>
      <c r="C55" s="621"/>
      <c r="D55" s="621"/>
      <c r="E55" s="621"/>
      <c r="F55" s="216"/>
      <c r="G55" s="211"/>
      <c r="H55" s="214"/>
    </row>
    <row r="56" spans="1:9" s="213" customFormat="1" ht="36.65" customHeight="1">
      <c r="A56" s="622" t="s">
        <v>461</v>
      </c>
      <c r="B56" s="622"/>
      <c r="C56" s="622"/>
      <c r="D56" s="622"/>
      <c r="E56" s="622"/>
      <c r="F56" s="622"/>
      <c r="G56" s="622"/>
      <c r="H56" s="20"/>
      <c r="I56" s="20"/>
    </row>
    <row r="57" spans="1:9" s="213" customFormat="1" ht="16.5" customHeight="1">
      <c r="A57" s="623"/>
      <c r="B57" s="623"/>
      <c r="C57" s="623"/>
      <c r="D57" s="623"/>
      <c r="E57" s="623"/>
      <c r="F57" s="623"/>
      <c r="G57" s="20"/>
      <c r="H57" s="20"/>
    </row>
    <row r="58" spans="1:9">
      <c r="A58" s="20"/>
      <c r="B58" s="20"/>
      <c r="C58" s="20"/>
      <c r="D58" s="20"/>
      <c r="E58" s="20"/>
      <c r="F58" s="20"/>
      <c r="G58" s="20"/>
    </row>
    <row r="59" spans="1:9">
      <c r="A59" s="20"/>
      <c r="B59" s="20"/>
      <c r="C59" s="20"/>
      <c r="D59" s="20"/>
      <c r="E59" s="20"/>
      <c r="F59" s="20"/>
      <c r="G59" s="20"/>
    </row>
  </sheetData>
  <mergeCells count="9">
    <mergeCell ref="H3:H4"/>
    <mergeCell ref="A54:F54"/>
    <mergeCell ref="A55:E55"/>
    <mergeCell ref="A56:G56"/>
    <mergeCell ref="A57:F57"/>
    <mergeCell ref="A3:A4"/>
    <mergeCell ref="B3:B4"/>
    <mergeCell ref="C3:F3"/>
    <mergeCell ref="G3:G4"/>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79C1-2BEF-44DE-94E5-4476E40B3814}">
  <sheetPr codeName="工作表6"/>
  <dimension ref="A1:I55"/>
  <sheetViews>
    <sheetView topLeftCell="A46" workbookViewId="0">
      <selection activeCell="D58" sqref="D58"/>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180</v>
      </c>
      <c r="B1" s="22"/>
      <c r="C1" s="22"/>
      <c r="D1" s="22"/>
      <c r="E1" s="22"/>
      <c r="F1" s="22"/>
    </row>
    <row r="2" spans="1:6" ht="17.5" thickBot="1">
      <c r="A2" s="93"/>
      <c r="B2" s="93" t="s">
        <v>181</v>
      </c>
      <c r="C2" s="93"/>
      <c r="D2" s="93"/>
      <c r="E2" s="93"/>
      <c r="F2" s="2" t="s">
        <v>182</v>
      </c>
    </row>
    <row r="3" spans="1:6" ht="15.75" customHeight="1">
      <c r="A3" s="611" t="s">
        <v>17</v>
      </c>
      <c r="B3" s="613" t="s">
        <v>15</v>
      </c>
      <c r="C3" s="615" t="s">
        <v>18</v>
      </c>
      <c r="D3" s="616"/>
      <c r="E3" s="616"/>
      <c r="F3" s="617"/>
    </row>
    <row r="4" spans="1:6" ht="57" customHeight="1">
      <c r="A4" s="612"/>
      <c r="B4" s="614"/>
      <c r="C4" s="3" t="s">
        <v>183</v>
      </c>
      <c r="D4" s="4" t="s">
        <v>184</v>
      </c>
      <c r="E4" s="4" t="s">
        <v>19</v>
      </c>
      <c r="F4" s="232" t="s">
        <v>20</v>
      </c>
    </row>
    <row r="5" spans="1:6">
      <c r="A5" s="12">
        <v>1</v>
      </c>
      <c r="B5" s="233"/>
      <c r="C5" s="27"/>
      <c r="D5" s="27"/>
      <c r="E5" s="24"/>
      <c r="F5" s="234"/>
    </row>
    <row r="6" spans="1:6">
      <c r="A6" s="28">
        <f t="shared" ref="A6:A51"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8">
        <f t="shared" si="0"/>
        <v>5</v>
      </c>
      <c r="B9" s="228"/>
      <c r="C9" s="13"/>
      <c r="D9" s="13"/>
      <c r="E9" s="6"/>
      <c r="F9" s="235"/>
    </row>
    <row r="10" spans="1:6">
      <c r="A10" s="236">
        <f t="shared" si="0"/>
        <v>6</v>
      </c>
      <c r="B10" s="233">
        <v>30300</v>
      </c>
      <c r="C10" s="24">
        <f>+ROUND(B10*0.0517,0)</f>
        <v>1567</v>
      </c>
      <c r="D10" s="237">
        <f t="shared" ref="D10:D12" si="1">+C10*2</f>
        <v>3134</v>
      </c>
      <c r="E10" s="24">
        <f t="shared" ref="E10:E12" si="2">+C10*3</f>
        <v>4701</v>
      </c>
      <c r="F10" s="234">
        <f t="shared" ref="F10:F12" si="3">+C10*4</f>
        <v>6268</v>
      </c>
    </row>
    <row r="11" spans="1:6">
      <c r="A11" s="28">
        <f t="shared" si="0"/>
        <v>7</v>
      </c>
      <c r="B11" s="228">
        <v>31800</v>
      </c>
      <c r="C11" s="6">
        <f t="shared" ref="C11:C51" si="4">+ROUND(B11*0.0517,0)</f>
        <v>1644</v>
      </c>
      <c r="D11" s="220">
        <f t="shared" si="1"/>
        <v>3288</v>
      </c>
      <c r="E11" s="6">
        <f t="shared" si="2"/>
        <v>4932</v>
      </c>
      <c r="F11" s="235">
        <f t="shared" si="3"/>
        <v>6576</v>
      </c>
    </row>
    <row r="12" spans="1:6">
      <c r="A12" s="28">
        <f t="shared" si="0"/>
        <v>8</v>
      </c>
      <c r="B12" s="228">
        <v>33300</v>
      </c>
      <c r="C12" s="6">
        <f t="shared" si="4"/>
        <v>1722</v>
      </c>
      <c r="D12" s="220">
        <f t="shared" si="1"/>
        <v>3444</v>
      </c>
      <c r="E12" s="6">
        <f t="shared" si="2"/>
        <v>5166</v>
      </c>
      <c r="F12" s="238">
        <f t="shared" si="3"/>
        <v>6888</v>
      </c>
    </row>
    <row r="13" spans="1:6">
      <c r="A13" s="5">
        <f t="shared" si="0"/>
        <v>9</v>
      </c>
      <c r="B13" s="228">
        <v>34800</v>
      </c>
      <c r="C13" s="6">
        <f t="shared" si="4"/>
        <v>1799</v>
      </c>
      <c r="D13" s="7">
        <f>+C13*2</f>
        <v>3598</v>
      </c>
      <c r="E13" s="6">
        <f>+C13*3</f>
        <v>5397</v>
      </c>
      <c r="F13" s="238">
        <f>+C13*4</f>
        <v>7196</v>
      </c>
    </row>
    <row r="14" spans="1:6">
      <c r="A14" s="8">
        <f t="shared" si="0"/>
        <v>10</v>
      </c>
      <c r="B14" s="223">
        <v>36300</v>
      </c>
      <c r="C14" s="6">
        <f t="shared" si="4"/>
        <v>1877</v>
      </c>
      <c r="D14" s="11">
        <f t="shared" ref="D14:D51" si="5">+C14*2</f>
        <v>3754</v>
      </c>
      <c r="E14" s="11">
        <f t="shared" ref="E14:E51" si="6">+C14*3</f>
        <v>5631</v>
      </c>
      <c r="F14" s="239">
        <f t="shared" ref="F14:F51" si="7">+C14*4</f>
        <v>7508</v>
      </c>
    </row>
    <row r="15" spans="1:6">
      <c r="A15" s="12">
        <f t="shared" si="0"/>
        <v>11</v>
      </c>
      <c r="B15" s="233">
        <v>38200</v>
      </c>
      <c r="C15" s="24">
        <f t="shared" si="4"/>
        <v>1975</v>
      </c>
      <c r="D15" s="25">
        <f t="shared" si="5"/>
        <v>3950</v>
      </c>
      <c r="E15" s="25">
        <f t="shared" si="6"/>
        <v>5925</v>
      </c>
      <c r="F15" s="240">
        <f t="shared" si="7"/>
        <v>7900</v>
      </c>
    </row>
    <row r="16" spans="1:6">
      <c r="A16" s="5">
        <f t="shared" si="0"/>
        <v>12</v>
      </c>
      <c r="B16" s="228">
        <v>40100</v>
      </c>
      <c r="C16" s="6">
        <f t="shared" si="4"/>
        <v>2073</v>
      </c>
      <c r="D16" s="7">
        <f t="shared" si="5"/>
        <v>4146</v>
      </c>
      <c r="E16" s="7">
        <f t="shared" si="6"/>
        <v>6219</v>
      </c>
      <c r="F16" s="238">
        <f t="shared" si="7"/>
        <v>8292</v>
      </c>
    </row>
    <row r="17" spans="1:6">
      <c r="A17" s="5">
        <f t="shared" si="0"/>
        <v>13</v>
      </c>
      <c r="B17" s="228">
        <v>42000</v>
      </c>
      <c r="C17" s="6">
        <f t="shared" si="4"/>
        <v>2171</v>
      </c>
      <c r="D17" s="7">
        <f t="shared" si="5"/>
        <v>4342</v>
      </c>
      <c r="E17" s="7">
        <f t="shared" si="6"/>
        <v>6513</v>
      </c>
      <c r="F17" s="238">
        <f t="shared" si="7"/>
        <v>8684</v>
      </c>
    </row>
    <row r="18" spans="1:6">
      <c r="A18" s="5">
        <f t="shared" si="0"/>
        <v>14</v>
      </c>
      <c r="B18" s="228">
        <v>43900</v>
      </c>
      <c r="C18" s="6">
        <f t="shared" si="4"/>
        <v>2270</v>
      </c>
      <c r="D18" s="7">
        <f t="shared" si="5"/>
        <v>4540</v>
      </c>
      <c r="E18" s="7">
        <f t="shared" si="6"/>
        <v>6810</v>
      </c>
      <c r="F18" s="238">
        <f t="shared" si="7"/>
        <v>9080</v>
      </c>
    </row>
    <row r="19" spans="1:6">
      <c r="A19" s="8">
        <f t="shared" si="0"/>
        <v>15</v>
      </c>
      <c r="B19" s="223">
        <v>45800</v>
      </c>
      <c r="C19" s="10">
        <f t="shared" si="4"/>
        <v>2368</v>
      </c>
      <c r="D19" s="11">
        <f t="shared" si="5"/>
        <v>4736</v>
      </c>
      <c r="E19" s="11">
        <f t="shared" si="6"/>
        <v>7104</v>
      </c>
      <c r="F19" s="239">
        <f t="shared" si="7"/>
        <v>9472</v>
      </c>
    </row>
    <row r="20" spans="1:6">
      <c r="A20" s="12">
        <f t="shared" si="0"/>
        <v>16</v>
      </c>
      <c r="B20" s="233">
        <v>48200</v>
      </c>
      <c r="C20" s="6">
        <f t="shared" si="4"/>
        <v>2492</v>
      </c>
      <c r="D20" s="25">
        <f t="shared" si="5"/>
        <v>4984</v>
      </c>
      <c r="E20" s="25">
        <f t="shared" si="6"/>
        <v>7476</v>
      </c>
      <c r="F20" s="240">
        <f t="shared" si="7"/>
        <v>9968</v>
      </c>
    </row>
    <row r="21" spans="1:6">
      <c r="A21" s="5">
        <f t="shared" si="0"/>
        <v>17</v>
      </c>
      <c r="B21" s="228">
        <v>50600</v>
      </c>
      <c r="C21" s="6">
        <f t="shared" si="4"/>
        <v>2616</v>
      </c>
      <c r="D21" s="7">
        <f t="shared" si="5"/>
        <v>5232</v>
      </c>
      <c r="E21" s="7">
        <f t="shared" si="6"/>
        <v>7848</v>
      </c>
      <c r="F21" s="238">
        <f t="shared" si="7"/>
        <v>10464</v>
      </c>
    </row>
    <row r="22" spans="1:6">
      <c r="A22" s="5">
        <f t="shared" si="0"/>
        <v>18</v>
      </c>
      <c r="B22" s="228">
        <v>53000</v>
      </c>
      <c r="C22" s="6">
        <f t="shared" si="4"/>
        <v>2740</v>
      </c>
      <c r="D22" s="7">
        <f t="shared" si="5"/>
        <v>5480</v>
      </c>
      <c r="E22" s="7">
        <f t="shared" si="6"/>
        <v>8220</v>
      </c>
      <c r="F22" s="238">
        <f t="shared" si="7"/>
        <v>10960</v>
      </c>
    </row>
    <row r="23" spans="1:6">
      <c r="A23" s="5">
        <f t="shared" si="0"/>
        <v>19</v>
      </c>
      <c r="B23" s="228">
        <v>55400</v>
      </c>
      <c r="C23" s="6">
        <f t="shared" si="4"/>
        <v>2864</v>
      </c>
      <c r="D23" s="7">
        <f t="shared" si="5"/>
        <v>5728</v>
      </c>
      <c r="E23" s="7">
        <f t="shared" si="6"/>
        <v>8592</v>
      </c>
      <c r="F23" s="238">
        <f t="shared" si="7"/>
        <v>11456</v>
      </c>
    </row>
    <row r="24" spans="1:6">
      <c r="A24" s="8">
        <f t="shared" si="0"/>
        <v>20</v>
      </c>
      <c r="B24" s="223">
        <v>57800</v>
      </c>
      <c r="C24" s="6">
        <f t="shared" si="4"/>
        <v>2988</v>
      </c>
      <c r="D24" s="11">
        <f t="shared" si="5"/>
        <v>5976</v>
      </c>
      <c r="E24" s="11">
        <f t="shared" si="6"/>
        <v>8964</v>
      </c>
      <c r="F24" s="239">
        <f t="shared" si="7"/>
        <v>11952</v>
      </c>
    </row>
    <row r="25" spans="1:6">
      <c r="A25" s="12">
        <f t="shared" si="0"/>
        <v>21</v>
      </c>
      <c r="B25" s="233">
        <v>60800</v>
      </c>
      <c r="C25" s="24">
        <f t="shared" si="4"/>
        <v>3143</v>
      </c>
      <c r="D25" s="25">
        <f t="shared" si="5"/>
        <v>6286</v>
      </c>
      <c r="E25" s="24">
        <f t="shared" si="6"/>
        <v>9429</v>
      </c>
      <c r="F25" s="240">
        <f t="shared" si="7"/>
        <v>12572</v>
      </c>
    </row>
    <row r="26" spans="1:6">
      <c r="A26" s="5">
        <f t="shared" si="0"/>
        <v>22</v>
      </c>
      <c r="B26" s="228">
        <v>63800</v>
      </c>
      <c r="C26" s="6">
        <f t="shared" si="4"/>
        <v>3298</v>
      </c>
      <c r="D26" s="7">
        <f t="shared" si="5"/>
        <v>6596</v>
      </c>
      <c r="E26" s="6">
        <f t="shared" si="6"/>
        <v>9894</v>
      </c>
      <c r="F26" s="238">
        <f t="shared" si="7"/>
        <v>13192</v>
      </c>
    </row>
    <row r="27" spans="1:6">
      <c r="A27" s="5">
        <f t="shared" si="0"/>
        <v>23</v>
      </c>
      <c r="B27" s="228">
        <v>66800</v>
      </c>
      <c r="C27" s="6">
        <f t="shared" si="4"/>
        <v>3454</v>
      </c>
      <c r="D27" s="7">
        <f t="shared" si="5"/>
        <v>6908</v>
      </c>
      <c r="E27" s="6">
        <f t="shared" si="6"/>
        <v>10362</v>
      </c>
      <c r="F27" s="238">
        <f t="shared" si="7"/>
        <v>13816</v>
      </c>
    </row>
    <row r="28" spans="1:6">
      <c r="A28" s="5">
        <f t="shared" si="0"/>
        <v>24</v>
      </c>
      <c r="B28" s="228">
        <v>69800</v>
      </c>
      <c r="C28" s="6">
        <f t="shared" si="4"/>
        <v>3609</v>
      </c>
      <c r="D28" s="7">
        <f t="shared" si="5"/>
        <v>7218</v>
      </c>
      <c r="E28" s="6">
        <f t="shared" si="6"/>
        <v>10827</v>
      </c>
      <c r="F28" s="238">
        <f t="shared" si="7"/>
        <v>14436</v>
      </c>
    </row>
    <row r="29" spans="1:6">
      <c r="A29" s="8">
        <f t="shared" si="0"/>
        <v>25</v>
      </c>
      <c r="B29" s="228">
        <v>72800</v>
      </c>
      <c r="C29" s="10">
        <f t="shared" si="4"/>
        <v>3764</v>
      </c>
      <c r="D29" s="7">
        <f t="shared" si="5"/>
        <v>7528</v>
      </c>
      <c r="E29" s="6">
        <f t="shared" si="6"/>
        <v>11292</v>
      </c>
      <c r="F29" s="238">
        <f t="shared" si="7"/>
        <v>15056</v>
      </c>
    </row>
    <row r="30" spans="1:6">
      <c r="A30" s="5">
        <f t="shared" si="0"/>
        <v>26</v>
      </c>
      <c r="B30" s="233">
        <v>76500</v>
      </c>
      <c r="C30" s="6">
        <f t="shared" si="4"/>
        <v>3955</v>
      </c>
      <c r="D30" s="25">
        <f t="shared" si="5"/>
        <v>7910</v>
      </c>
      <c r="E30" s="24">
        <f t="shared" si="6"/>
        <v>11865</v>
      </c>
      <c r="F30" s="240">
        <f t="shared" si="7"/>
        <v>15820</v>
      </c>
    </row>
    <row r="31" spans="1:6">
      <c r="A31" s="5">
        <f t="shared" si="0"/>
        <v>27</v>
      </c>
      <c r="B31" s="228">
        <v>80200</v>
      </c>
      <c r="C31" s="6">
        <f t="shared" si="4"/>
        <v>4146</v>
      </c>
      <c r="D31" s="7">
        <f t="shared" si="5"/>
        <v>8292</v>
      </c>
      <c r="E31" s="6">
        <f t="shared" si="6"/>
        <v>12438</v>
      </c>
      <c r="F31" s="238">
        <f t="shared" si="7"/>
        <v>16584</v>
      </c>
    </row>
    <row r="32" spans="1:6">
      <c r="A32" s="5">
        <f t="shared" si="0"/>
        <v>28</v>
      </c>
      <c r="B32" s="228">
        <v>83900</v>
      </c>
      <c r="C32" s="6">
        <f t="shared" si="4"/>
        <v>4338</v>
      </c>
      <c r="D32" s="7">
        <f t="shared" si="5"/>
        <v>8676</v>
      </c>
      <c r="E32" s="6">
        <f t="shared" si="6"/>
        <v>13014</v>
      </c>
      <c r="F32" s="238">
        <f t="shared" si="7"/>
        <v>17352</v>
      </c>
    </row>
    <row r="33" spans="1:6">
      <c r="A33" s="8">
        <f t="shared" si="0"/>
        <v>29</v>
      </c>
      <c r="B33" s="223">
        <v>87600</v>
      </c>
      <c r="C33" s="6">
        <f t="shared" si="4"/>
        <v>4529</v>
      </c>
      <c r="D33" s="11">
        <f t="shared" si="5"/>
        <v>9058</v>
      </c>
      <c r="E33" s="10">
        <f t="shared" si="6"/>
        <v>13587</v>
      </c>
      <c r="F33" s="239">
        <f t="shared" si="7"/>
        <v>18116</v>
      </c>
    </row>
    <row r="34" spans="1:6">
      <c r="A34" s="5">
        <f t="shared" si="0"/>
        <v>30</v>
      </c>
      <c r="B34" s="233">
        <v>92100</v>
      </c>
      <c r="C34" s="24">
        <f t="shared" si="4"/>
        <v>4762</v>
      </c>
      <c r="D34" s="25">
        <f t="shared" si="5"/>
        <v>9524</v>
      </c>
      <c r="E34" s="24">
        <f t="shared" si="6"/>
        <v>14286</v>
      </c>
      <c r="F34" s="240">
        <f t="shared" si="7"/>
        <v>19048</v>
      </c>
    </row>
    <row r="35" spans="1:6">
      <c r="A35" s="5">
        <f t="shared" si="0"/>
        <v>31</v>
      </c>
      <c r="B35" s="228">
        <v>96600</v>
      </c>
      <c r="C35" s="6">
        <f t="shared" si="4"/>
        <v>4994</v>
      </c>
      <c r="D35" s="7">
        <f t="shared" si="5"/>
        <v>9988</v>
      </c>
      <c r="E35" s="6">
        <f t="shared" si="6"/>
        <v>14982</v>
      </c>
      <c r="F35" s="238">
        <f t="shared" si="7"/>
        <v>19976</v>
      </c>
    </row>
    <row r="36" spans="1:6">
      <c r="A36" s="5">
        <f t="shared" si="0"/>
        <v>32</v>
      </c>
      <c r="B36" s="228">
        <v>101100</v>
      </c>
      <c r="C36" s="6">
        <f t="shared" si="4"/>
        <v>5227</v>
      </c>
      <c r="D36" s="7">
        <f t="shared" si="5"/>
        <v>10454</v>
      </c>
      <c r="E36" s="6">
        <f t="shared" si="6"/>
        <v>15681</v>
      </c>
      <c r="F36" s="238">
        <f t="shared" si="7"/>
        <v>20908</v>
      </c>
    </row>
    <row r="37" spans="1:6">
      <c r="A37" s="5">
        <f t="shared" si="0"/>
        <v>33</v>
      </c>
      <c r="B37" s="228">
        <v>105600</v>
      </c>
      <c r="C37" s="6">
        <f t="shared" si="4"/>
        <v>5460</v>
      </c>
      <c r="D37" s="7">
        <f t="shared" si="5"/>
        <v>10920</v>
      </c>
      <c r="E37" s="6">
        <f t="shared" si="6"/>
        <v>16380</v>
      </c>
      <c r="F37" s="238">
        <f t="shared" si="7"/>
        <v>21840</v>
      </c>
    </row>
    <row r="38" spans="1:6">
      <c r="A38" s="8">
        <f t="shared" si="0"/>
        <v>34</v>
      </c>
      <c r="B38" s="228">
        <v>110100</v>
      </c>
      <c r="C38" s="10">
        <f t="shared" si="4"/>
        <v>5692</v>
      </c>
      <c r="D38" s="11">
        <f t="shared" si="5"/>
        <v>11384</v>
      </c>
      <c r="E38" s="6">
        <f t="shared" si="6"/>
        <v>17076</v>
      </c>
      <c r="F38" s="238">
        <f t="shared" si="7"/>
        <v>22768</v>
      </c>
    </row>
    <row r="39" spans="1:6">
      <c r="A39" s="5">
        <f t="shared" si="0"/>
        <v>35</v>
      </c>
      <c r="B39" s="233">
        <v>115500</v>
      </c>
      <c r="C39" s="24">
        <f t="shared" si="4"/>
        <v>5971</v>
      </c>
      <c r="D39" s="7">
        <f t="shared" si="5"/>
        <v>11942</v>
      </c>
      <c r="E39" s="24">
        <f t="shared" si="6"/>
        <v>17913</v>
      </c>
      <c r="F39" s="240">
        <f t="shared" si="7"/>
        <v>23884</v>
      </c>
    </row>
    <row r="40" spans="1:6">
      <c r="A40" s="5">
        <f t="shared" si="0"/>
        <v>36</v>
      </c>
      <c r="B40" s="228">
        <v>120900</v>
      </c>
      <c r="C40" s="6">
        <f t="shared" si="4"/>
        <v>6251</v>
      </c>
      <c r="D40" s="7">
        <f t="shared" si="5"/>
        <v>12502</v>
      </c>
      <c r="E40" s="6">
        <f t="shared" si="6"/>
        <v>18753</v>
      </c>
      <c r="F40" s="238">
        <f t="shared" si="7"/>
        <v>25004</v>
      </c>
    </row>
    <row r="41" spans="1:6">
      <c r="A41" s="5">
        <f t="shared" si="0"/>
        <v>37</v>
      </c>
      <c r="B41" s="228">
        <v>126300</v>
      </c>
      <c r="C41" s="6">
        <f t="shared" si="4"/>
        <v>6530</v>
      </c>
      <c r="D41" s="7">
        <f t="shared" si="5"/>
        <v>13060</v>
      </c>
      <c r="E41" s="6">
        <f t="shared" si="6"/>
        <v>19590</v>
      </c>
      <c r="F41" s="238">
        <f t="shared" si="7"/>
        <v>26120</v>
      </c>
    </row>
    <row r="42" spans="1:6">
      <c r="A42" s="5">
        <f t="shared" si="0"/>
        <v>38</v>
      </c>
      <c r="B42" s="228">
        <v>131700</v>
      </c>
      <c r="C42" s="6">
        <f t="shared" si="4"/>
        <v>6809</v>
      </c>
      <c r="D42" s="7">
        <f t="shared" si="5"/>
        <v>13618</v>
      </c>
      <c r="E42" s="6">
        <f t="shared" si="6"/>
        <v>20427</v>
      </c>
      <c r="F42" s="238">
        <f t="shared" si="7"/>
        <v>27236</v>
      </c>
    </row>
    <row r="43" spans="1:6">
      <c r="A43" s="5">
        <f t="shared" si="0"/>
        <v>39</v>
      </c>
      <c r="B43" s="228">
        <v>137100</v>
      </c>
      <c r="C43" s="6">
        <f t="shared" si="4"/>
        <v>7088</v>
      </c>
      <c r="D43" s="7">
        <f t="shared" si="5"/>
        <v>14176</v>
      </c>
      <c r="E43" s="7">
        <f t="shared" si="6"/>
        <v>21264</v>
      </c>
      <c r="F43" s="238">
        <f t="shared" si="7"/>
        <v>28352</v>
      </c>
    </row>
    <row r="44" spans="1:6">
      <c r="A44" s="5">
        <f t="shared" si="0"/>
        <v>40</v>
      </c>
      <c r="B44" s="228">
        <v>142500</v>
      </c>
      <c r="C44" s="6">
        <f t="shared" si="4"/>
        <v>7367</v>
      </c>
      <c r="D44" s="7">
        <f t="shared" si="5"/>
        <v>14734</v>
      </c>
      <c r="E44" s="7">
        <f t="shared" si="6"/>
        <v>22101</v>
      </c>
      <c r="F44" s="238">
        <f t="shared" si="7"/>
        <v>29468</v>
      </c>
    </row>
    <row r="45" spans="1:6">
      <c r="A45" s="5">
        <f t="shared" si="0"/>
        <v>41</v>
      </c>
      <c r="B45" s="228">
        <v>147900</v>
      </c>
      <c r="C45" s="6">
        <f t="shared" si="4"/>
        <v>7646</v>
      </c>
      <c r="D45" s="7">
        <f t="shared" si="5"/>
        <v>15292</v>
      </c>
      <c r="E45" s="7">
        <f t="shared" si="6"/>
        <v>22938</v>
      </c>
      <c r="F45" s="238">
        <f t="shared" si="7"/>
        <v>30584</v>
      </c>
    </row>
    <row r="46" spans="1:6">
      <c r="A46" s="8">
        <f>+A45+1</f>
        <v>42</v>
      </c>
      <c r="B46" s="223">
        <v>150000</v>
      </c>
      <c r="C46" s="10">
        <f t="shared" si="4"/>
        <v>7755</v>
      </c>
      <c r="D46" s="11">
        <f t="shared" si="5"/>
        <v>15510</v>
      </c>
      <c r="E46" s="11">
        <f t="shared" si="6"/>
        <v>23265</v>
      </c>
      <c r="F46" s="239">
        <f t="shared" si="7"/>
        <v>31020</v>
      </c>
    </row>
    <row r="47" spans="1:6">
      <c r="A47" s="5">
        <f t="shared" si="0"/>
        <v>43</v>
      </c>
      <c r="B47" s="233">
        <v>156400</v>
      </c>
      <c r="C47" s="6">
        <f t="shared" si="4"/>
        <v>8086</v>
      </c>
      <c r="D47" s="25">
        <f t="shared" si="5"/>
        <v>16172</v>
      </c>
      <c r="E47" s="25">
        <f t="shared" si="6"/>
        <v>24258</v>
      </c>
      <c r="F47" s="240">
        <f t="shared" si="7"/>
        <v>32344</v>
      </c>
    </row>
    <row r="48" spans="1:6">
      <c r="A48" s="5">
        <f t="shared" si="0"/>
        <v>44</v>
      </c>
      <c r="B48" s="228">
        <v>162800</v>
      </c>
      <c r="C48" s="6">
        <f t="shared" si="4"/>
        <v>8417</v>
      </c>
      <c r="D48" s="7">
        <f t="shared" si="5"/>
        <v>16834</v>
      </c>
      <c r="E48" s="7">
        <f t="shared" si="6"/>
        <v>25251</v>
      </c>
      <c r="F48" s="238">
        <f t="shared" si="7"/>
        <v>33668</v>
      </c>
    </row>
    <row r="49" spans="1:9">
      <c r="A49" s="5">
        <f t="shared" si="0"/>
        <v>45</v>
      </c>
      <c r="B49" s="228">
        <v>169200</v>
      </c>
      <c r="C49" s="6">
        <f t="shared" si="4"/>
        <v>8748</v>
      </c>
      <c r="D49" s="7">
        <f t="shared" si="5"/>
        <v>17496</v>
      </c>
      <c r="E49" s="7">
        <f t="shared" si="6"/>
        <v>26244</v>
      </c>
      <c r="F49" s="238">
        <f t="shared" si="7"/>
        <v>34992</v>
      </c>
    </row>
    <row r="50" spans="1:9">
      <c r="A50" s="5">
        <f>+A49+1</f>
        <v>46</v>
      </c>
      <c r="B50" s="228">
        <v>175600</v>
      </c>
      <c r="C50" s="6">
        <f t="shared" si="4"/>
        <v>9079</v>
      </c>
      <c r="D50" s="7">
        <f t="shared" si="5"/>
        <v>18158</v>
      </c>
      <c r="E50" s="7">
        <f t="shared" si="6"/>
        <v>27237</v>
      </c>
      <c r="F50" s="238">
        <f t="shared" si="7"/>
        <v>36316</v>
      </c>
    </row>
    <row r="51" spans="1:9" ht="17.5" thickBot="1">
      <c r="A51" s="15">
        <f t="shared" si="0"/>
        <v>47</v>
      </c>
      <c r="B51" s="229">
        <v>182000</v>
      </c>
      <c r="C51" s="16">
        <f t="shared" si="4"/>
        <v>9409</v>
      </c>
      <c r="D51" s="17">
        <f t="shared" si="5"/>
        <v>18818</v>
      </c>
      <c r="E51" s="17">
        <f t="shared" si="6"/>
        <v>28227</v>
      </c>
      <c r="F51" s="241">
        <f t="shared" si="7"/>
        <v>37636</v>
      </c>
    </row>
    <row r="52" spans="1:9">
      <c r="A52" s="211" t="s">
        <v>457</v>
      </c>
      <c r="B52" s="242"/>
      <c r="C52" s="242"/>
      <c r="D52" s="242"/>
      <c r="E52" s="242"/>
      <c r="F52" s="33" t="s">
        <v>458</v>
      </c>
    </row>
    <row r="53" spans="1:9" ht="14.25" customHeight="1">
      <c r="A53" s="243" t="s">
        <v>462</v>
      </c>
      <c r="B53" s="244"/>
      <c r="C53" s="244"/>
      <c r="D53" s="244"/>
      <c r="E53" s="244"/>
      <c r="F53" s="245"/>
      <c r="G53" s="18"/>
      <c r="H53" s="19"/>
      <c r="I53" s="18"/>
    </row>
    <row r="54" spans="1:9" ht="14.25" customHeight="1">
      <c r="A54" s="246" t="s">
        <v>463</v>
      </c>
      <c r="B54" s="246"/>
      <c r="C54" s="246"/>
      <c r="D54" s="246"/>
      <c r="E54" s="246"/>
      <c r="F54" s="246"/>
      <c r="G54" s="20"/>
      <c r="H54" s="20"/>
      <c r="I54" s="20"/>
    </row>
    <row r="55" spans="1:9" ht="109.5" customHeight="1">
      <c r="A55" s="647" t="s">
        <v>464</v>
      </c>
      <c r="B55" s="647"/>
      <c r="C55" s="647"/>
      <c r="D55" s="647"/>
      <c r="E55" s="647"/>
      <c r="F55" s="647"/>
      <c r="G55" s="20"/>
      <c r="H55" s="20"/>
      <c r="I55" s="20"/>
    </row>
  </sheetData>
  <mergeCells count="4">
    <mergeCell ref="A3:A4"/>
    <mergeCell ref="B3:B4"/>
    <mergeCell ref="C3:F3"/>
    <mergeCell ref="A55:F55"/>
  </mergeCells>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499984740745262"/>
  </sheetPr>
  <dimension ref="A1:AE74"/>
  <sheetViews>
    <sheetView zoomScale="80" zoomScaleNormal="80" workbookViewId="0">
      <selection activeCell="F29" sqref="F29"/>
    </sheetView>
  </sheetViews>
  <sheetFormatPr defaultColWidth="9" defaultRowHeight="17"/>
  <cols>
    <col min="1" max="1" width="8.90625" style="35" customWidth="1"/>
    <col min="2" max="29" width="6.6328125" style="35" customWidth="1"/>
    <col min="30" max="30" width="3.1796875" style="35" customWidth="1"/>
    <col min="31" max="256" width="9" style="35"/>
    <col min="257" max="257" width="8.90625" style="35" customWidth="1"/>
    <col min="258" max="285" width="6.6328125" style="35" customWidth="1"/>
    <col min="286" max="286" width="3.1796875" style="35" customWidth="1"/>
    <col min="287" max="512" width="9" style="35"/>
    <col min="513" max="513" width="8.90625" style="35" customWidth="1"/>
    <col min="514" max="541" width="6.6328125" style="35" customWidth="1"/>
    <col min="542" max="542" width="3.1796875" style="35" customWidth="1"/>
    <col min="543" max="768" width="9" style="35"/>
    <col min="769" max="769" width="8.90625" style="35" customWidth="1"/>
    <col min="770" max="797" width="6.6328125" style="35" customWidth="1"/>
    <col min="798" max="798" width="3.1796875" style="35" customWidth="1"/>
    <col min="799" max="1024" width="9" style="35"/>
    <col min="1025" max="1025" width="8.90625" style="35" customWidth="1"/>
    <col min="1026" max="1053" width="6.6328125" style="35" customWidth="1"/>
    <col min="1054" max="1054" width="3.1796875" style="35" customWidth="1"/>
    <col min="1055" max="1280" width="9" style="35"/>
    <col min="1281" max="1281" width="8.90625" style="35" customWidth="1"/>
    <col min="1282" max="1309" width="6.6328125" style="35" customWidth="1"/>
    <col min="1310" max="1310" width="3.1796875" style="35" customWidth="1"/>
    <col min="1311" max="1536" width="9" style="35"/>
    <col min="1537" max="1537" width="8.90625" style="35" customWidth="1"/>
    <col min="1538" max="1565" width="6.6328125" style="35" customWidth="1"/>
    <col min="1566" max="1566" width="3.1796875" style="35" customWidth="1"/>
    <col min="1567" max="1792" width="9" style="35"/>
    <col min="1793" max="1793" width="8.90625" style="35" customWidth="1"/>
    <col min="1794" max="1821" width="6.6328125" style="35" customWidth="1"/>
    <col min="1822" max="1822" width="3.1796875" style="35" customWidth="1"/>
    <col min="1823" max="2048" width="9" style="35"/>
    <col min="2049" max="2049" width="8.90625" style="35" customWidth="1"/>
    <col min="2050" max="2077" width="6.6328125" style="35" customWidth="1"/>
    <col min="2078" max="2078" width="3.1796875" style="35" customWidth="1"/>
    <col min="2079" max="2304" width="9" style="35"/>
    <col min="2305" max="2305" width="8.90625" style="35" customWidth="1"/>
    <col min="2306" max="2333" width="6.6328125" style="35" customWidth="1"/>
    <col min="2334" max="2334" width="3.1796875" style="35" customWidth="1"/>
    <col min="2335" max="2560" width="9" style="35"/>
    <col min="2561" max="2561" width="8.90625" style="35" customWidth="1"/>
    <col min="2562" max="2589" width="6.6328125" style="35" customWidth="1"/>
    <col min="2590" max="2590" width="3.1796875" style="35" customWidth="1"/>
    <col min="2591" max="2816" width="9" style="35"/>
    <col min="2817" max="2817" width="8.90625" style="35" customWidth="1"/>
    <col min="2818" max="2845" width="6.6328125" style="35" customWidth="1"/>
    <col min="2846" max="2846" width="3.1796875" style="35" customWidth="1"/>
    <col min="2847" max="3072" width="9" style="35"/>
    <col min="3073" max="3073" width="8.90625" style="35" customWidth="1"/>
    <col min="3074" max="3101" width="6.6328125" style="35" customWidth="1"/>
    <col min="3102" max="3102" width="3.1796875" style="35" customWidth="1"/>
    <col min="3103" max="3328" width="9" style="35"/>
    <col min="3329" max="3329" width="8.90625" style="35" customWidth="1"/>
    <col min="3330" max="3357" width="6.6328125" style="35" customWidth="1"/>
    <col min="3358" max="3358" width="3.1796875" style="35" customWidth="1"/>
    <col min="3359" max="3584" width="9" style="35"/>
    <col min="3585" max="3585" width="8.90625" style="35" customWidth="1"/>
    <col min="3586" max="3613" width="6.6328125" style="35" customWidth="1"/>
    <col min="3614" max="3614" width="3.1796875" style="35" customWidth="1"/>
    <col min="3615" max="3840" width="9" style="35"/>
    <col min="3841" max="3841" width="8.90625" style="35" customWidth="1"/>
    <col min="3842" max="3869" width="6.6328125" style="35" customWidth="1"/>
    <col min="3870" max="3870" width="3.1796875" style="35" customWidth="1"/>
    <col min="3871" max="4096" width="9" style="35"/>
    <col min="4097" max="4097" width="8.90625" style="35" customWidth="1"/>
    <col min="4098" max="4125" width="6.6328125" style="35" customWidth="1"/>
    <col min="4126" max="4126" width="3.1796875" style="35" customWidth="1"/>
    <col min="4127" max="4352" width="9" style="35"/>
    <col min="4353" max="4353" width="8.90625" style="35" customWidth="1"/>
    <col min="4354" max="4381" width="6.6328125" style="35" customWidth="1"/>
    <col min="4382" max="4382" width="3.1796875" style="35" customWidth="1"/>
    <col min="4383" max="4608" width="9" style="35"/>
    <col min="4609" max="4609" width="8.90625" style="35" customWidth="1"/>
    <col min="4610" max="4637" width="6.6328125" style="35" customWidth="1"/>
    <col min="4638" max="4638" width="3.1796875" style="35" customWidth="1"/>
    <col min="4639" max="4864" width="9" style="35"/>
    <col min="4865" max="4865" width="8.90625" style="35" customWidth="1"/>
    <col min="4866" max="4893" width="6.6328125" style="35" customWidth="1"/>
    <col min="4894" max="4894" width="3.1796875" style="35" customWidth="1"/>
    <col min="4895" max="5120" width="9" style="35"/>
    <col min="5121" max="5121" width="8.90625" style="35" customWidth="1"/>
    <col min="5122" max="5149" width="6.6328125" style="35" customWidth="1"/>
    <col min="5150" max="5150" width="3.1796875" style="35" customWidth="1"/>
    <col min="5151" max="5376" width="9" style="35"/>
    <col min="5377" max="5377" width="8.90625" style="35" customWidth="1"/>
    <col min="5378" max="5405" width="6.6328125" style="35" customWidth="1"/>
    <col min="5406" max="5406" width="3.1796875" style="35" customWidth="1"/>
    <col min="5407" max="5632" width="9" style="35"/>
    <col min="5633" max="5633" width="8.90625" style="35" customWidth="1"/>
    <col min="5634" max="5661" width="6.6328125" style="35" customWidth="1"/>
    <col min="5662" max="5662" width="3.1796875" style="35" customWidth="1"/>
    <col min="5663" max="5888" width="9" style="35"/>
    <col min="5889" max="5889" width="8.90625" style="35" customWidth="1"/>
    <col min="5890" max="5917" width="6.6328125" style="35" customWidth="1"/>
    <col min="5918" max="5918" width="3.1796875" style="35" customWidth="1"/>
    <col min="5919" max="6144" width="9" style="35"/>
    <col min="6145" max="6145" width="8.90625" style="35" customWidth="1"/>
    <col min="6146" max="6173" width="6.6328125" style="35" customWidth="1"/>
    <col min="6174" max="6174" width="3.1796875" style="35" customWidth="1"/>
    <col min="6175" max="6400" width="9" style="35"/>
    <col min="6401" max="6401" width="8.90625" style="35" customWidth="1"/>
    <col min="6402" max="6429" width="6.6328125" style="35" customWidth="1"/>
    <col min="6430" max="6430" width="3.1796875" style="35" customWidth="1"/>
    <col min="6431" max="6656" width="9" style="35"/>
    <col min="6657" max="6657" width="8.90625" style="35" customWidth="1"/>
    <col min="6658" max="6685" width="6.6328125" style="35" customWidth="1"/>
    <col min="6686" max="6686" width="3.1796875" style="35" customWidth="1"/>
    <col min="6687" max="6912" width="9" style="35"/>
    <col min="6913" max="6913" width="8.90625" style="35" customWidth="1"/>
    <col min="6914" max="6941" width="6.6328125" style="35" customWidth="1"/>
    <col min="6942" max="6942" width="3.1796875" style="35" customWidth="1"/>
    <col min="6943" max="7168" width="9" style="35"/>
    <col min="7169" max="7169" width="8.90625" style="35" customWidth="1"/>
    <col min="7170" max="7197" width="6.6328125" style="35" customWidth="1"/>
    <col min="7198" max="7198" width="3.1796875" style="35" customWidth="1"/>
    <col min="7199" max="7424" width="9" style="35"/>
    <col min="7425" max="7425" width="8.90625" style="35" customWidth="1"/>
    <col min="7426" max="7453" width="6.6328125" style="35" customWidth="1"/>
    <col min="7454" max="7454" width="3.1796875" style="35" customWidth="1"/>
    <col min="7455" max="7680" width="9" style="35"/>
    <col min="7681" max="7681" width="8.90625" style="35" customWidth="1"/>
    <col min="7682" max="7709" width="6.6328125" style="35" customWidth="1"/>
    <col min="7710" max="7710" width="3.1796875" style="35" customWidth="1"/>
    <col min="7711" max="7936" width="9" style="35"/>
    <col min="7937" max="7937" width="8.90625" style="35" customWidth="1"/>
    <col min="7938" max="7965" width="6.6328125" style="35" customWidth="1"/>
    <col min="7966" max="7966" width="3.1796875" style="35" customWidth="1"/>
    <col min="7967" max="8192" width="9" style="35"/>
    <col min="8193" max="8193" width="8.90625" style="35" customWidth="1"/>
    <col min="8194" max="8221" width="6.6328125" style="35" customWidth="1"/>
    <col min="8222" max="8222" width="3.1796875" style="35" customWidth="1"/>
    <col min="8223" max="8448" width="9" style="35"/>
    <col min="8449" max="8449" width="8.90625" style="35" customWidth="1"/>
    <col min="8450" max="8477" width="6.6328125" style="35" customWidth="1"/>
    <col min="8478" max="8478" width="3.1796875" style="35" customWidth="1"/>
    <col min="8479" max="8704" width="9" style="35"/>
    <col min="8705" max="8705" width="8.90625" style="35" customWidth="1"/>
    <col min="8706" max="8733" width="6.6328125" style="35" customWidth="1"/>
    <col min="8734" max="8734" width="3.1796875" style="35" customWidth="1"/>
    <col min="8735" max="8960" width="9" style="35"/>
    <col min="8961" max="8961" width="8.90625" style="35" customWidth="1"/>
    <col min="8962" max="8989" width="6.6328125" style="35" customWidth="1"/>
    <col min="8990" max="8990" width="3.1796875" style="35" customWidth="1"/>
    <col min="8991" max="9216" width="9" style="35"/>
    <col min="9217" max="9217" width="8.90625" style="35" customWidth="1"/>
    <col min="9218" max="9245" width="6.6328125" style="35" customWidth="1"/>
    <col min="9246" max="9246" width="3.1796875" style="35" customWidth="1"/>
    <col min="9247" max="9472" width="9" style="35"/>
    <col min="9473" max="9473" width="8.90625" style="35" customWidth="1"/>
    <col min="9474" max="9501" width="6.6328125" style="35" customWidth="1"/>
    <col min="9502" max="9502" width="3.1796875" style="35" customWidth="1"/>
    <col min="9503" max="9728" width="9" style="35"/>
    <col min="9729" max="9729" width="8.90625" style="35" customWidth="1"/>
    <col min="9730" max="9757" width="6.6328125" style="35" customWidth="1"/>
    <col min="9758" max="9758" width="3.1796875" style="35" customWidth="1"/>
    <col min="9759" max="9984" width="9" style="35"/>
    <col min="9985" max="9985" width="8.90625" style="35" customWidth="1"/>
    <col min="9986" max="10013" width="6.6328125" style="35" customWidth="1"/>
    <col min="10014" max="10014" width="3.1796875" style="35" customWidth="1"/>
    <col min="10015" max="10240" width="9" style="35"/>
    <col min="10241" max="10241" width="8.90625" style="35" customWidth="1"/>
    <col min="10242" max="10269" width="6.6328125" style="35" customWidth="1"/>
    <col min="10270" max="10270" width="3.1796875" style="35" customWidth="1"/>
    <col min="10271" max="10496" width="9" style="35"/>
    <col min="10497" max="10497" width="8.90625" style="35" customWidth="1"/>
    <col min="10498" max="10525" width="6.6328125" style="35" customWidth="1"/>
    <col min="10526" max="10526" width="3.1796875" style="35" customWidth="1"/>
    <col min="10527" max="10752" width="9" style="35"/>
    <col min="10753" max="10753" width="8.90625" style="35" customWidth="1"/>
    <col min="10754" max="10781" width="6.6328125" style="35" customWidth="1"/>
    <col min="10782" max="10782" width="3.1796875" style="35" customWidth="1"/>
    <col min="10783" max="11008" width="9" style="35"/>
    <col min="11009" max="11009" width="8.90625" style="35" customWidth="1"/>
    <col min="11010" max="11037" width="6.6328125" style="35" customWidth="1"/>
    <col min="11038" max="11038" width="3.1796875" style="35" customWidth="1"/>
    <col min="11039" max="11264" width="9" style="35"/>
    <col min="11265" max="11265" width="8.90625" style="35" customWidth="1"/>
    <col min="11266" max="11293" width="6.6328125" style="35" customWidth="1"/>
    <col min="11294" max="11294" width="3.1796875" style="35" customWidth="1"/>
    <col min="11295" max="11520" width="9" style="35"/>
    <col min="11521" max="11521" width="8.90625" style="35" customWidth="1"/>
    <col min="11522" max="11549" width="6.6328125" style="35" customWidth="1"/>
    <col min="11550" max="11550" width="3.1796875" style="35" customWidth="1"/>
    <col min="11551" max="11776" width="9" style="35"/>
    <col min="11777" max="11777" width="8.90625" style="35" customWidth="1"/>
    <col min="11778" max="11805" width="6.6328125" style="35" customWidth="1"/>
    <col min="11806" max="11806" width="3.1796875" style="35" customWidth="1"/>
    <col min="11807" max="12032" width="9" style="35"/>
    <col min="12033" max="12033" width="8.90625" style="35" customWidth="1"/>
    <col min="12034" max="12061" width="6.6328125" style="35" customWidth="1"/>
    <col min="12062" max="12062" width="3.1796875" style="35" customWidth="1"/>
    <col min="12063" max="12288" width="9" style="35"/>
    <col min="12289" max="12289" width="8.90625" style="35" customWidth="1"/>
    <col min="12290" max="12317" width="6.6328125" style="35" customWidth="1"/>
    <col min="12318" max="12318" width="3.1796875" style="35" customWidth="1"/>
    <col min="12319" max="12544" width="9" style="35"/>
    <col min="12545" max="12545" width="8.90625" style="35" customWidth="1"/>
    <col min="12546" max="12573" width="6.6328125" style="35" customWidth="1"/>
    <col min="12574" max="12574" width="3.1796875" style="35" customWidth="1"/>
    <col min="12575" max="12800" width="9" style="35"/>
    <col min="12801" max="12801" width="8.90625" style="35" customWidth="1"/>
    <col min="12802" max="12829" width="6.6328125" style="35" customWidth="1"/>
    <col min="12830" max="12830" width="3.1796875" style="35" customWidth="1"/>
    <col min="12831" max="13056" width="9" style="35"/>
    <col min="13057" max="13057" width="8.90625" style="35" customWidth="1"/>
    <col min="13058" max="13085" width="6.6328125" style="35" customWidth="1"/>
    <col min="13086" max="13086" width="3.1796875" style="35" customWidth="1"/>
    <col min="13087" max="13312" width="9" style="35"/>
    <col min="13313" max="13313" width="8.90625" style="35" customWidth="1"/>
    <col min="13314" max="13341" width="6.6328125" style="35" customWidth="1"/>
    <col min="13342" max="13342" width="3.1796875" style="35" customWidth="1"/>
    <col min="13343" max="13568" width="9" style="35"/>
    <col min="13569" max="13569" width="8.90625" style="35" customWidth="1"/>
    <col min="13570" max="13597" width="6.6328125" style="35" customWidth="1"/>
    <col min="13598" max="13598" width="3.1796875" style="35" customWidth="1"/>
    <col min="13599" max="13824" width="9" style="35"/>
    <col min="13825" max="13825" width="8.90625" style="35" customWidth="1"/>
    <col min="13826" max="13853" width="6.6328125" style="35" customWidth="1"/>
    <col min="13854" max="13854" width="3.1796875" style="35" customWidth="1"/>
    <col min="13855" max="14080" width="9" style="35"/>
    <col min="14081" max="14081" width="8.90625" style="35" customWidth="1"/>
    <col min="14082" max="14109" width="6.6328125" style="35" customWidth="1"/>
    <col min="14110" max="14110" width="3.1796875" style="35" customWidth="1"/>
    <col min="14111" max="14336" width="9" style="35"/>
    <col min="14337" max="14337" width="8.90625" style="35" customWidth="1"/>
    <col min="14338" max="14365" width="6.6328125" style="35" customWidth="1"/>
    <col min="14366" max="14366" width="3.1796875" style="35" customWidth="1"/>
    <col min="14367" max="14592" width="9" style="35"/>
    <col min="14593" max="14593" width="8.90625" style="35" customWidth="1"/>
    <col min="14594" max="14621" width="6.6328125" style="35" customWidth="1"/>
    <col min="14622" max="14622" width="3.1796875" style="35" customWidth="1"/>
    <col min="14623" max="14848" width="9" style="35"/>
    <col min="14849" max="14849" width="8.90625" style="35" customWidth="1"/>
    <col min="14850" max="14877" width="6.6328125" style="35" customWidth="1"/>
    <col min="14878" max="14878" width="3.1796875" style="35" customWidth="1"/>
    <col min="14879" max="15104" width="9" style="35"/>
    <col min="15105" max="15105" width="8.90625" style="35" customWidth="1"/>
    <col min="15106" max="15133" width="6.6328125" style="35" customWidth="1"/>
    <col min="15134" max="15134" width="3.1796875" style="35" customWidth="1"/>
    <col min="15135" max="15360" width="9" style="35"/>
    <col min="15361" max="15361" width="8.90625" style="35" customWidth="1"/>
    <col min="15362" max="15389" width="6.6328125" style="35" customWidth="1"/>
    <col min="15390" max="15390" width="3.1796875" style="35" customWidth="1"/>
    <col min="15391" max="15616" width="9" style="35"/>
    <col min="15617" max="15617" width="8.90625" style="35" customWidth="1"/>
    <col min="15618" max="15645" width="6.6328125" style="35" customWidth="1"/>
    <col min="15646" max="15646" width="3.1796875" style="35" customWidth="1"/>
    <col min="15647" max="15872" width="9" style="35"/>
    <col min="15873" max="15873" width="8.90625" style="35" customWidth="1"/>
    <col min="15874" max="15901" width="6.6328125" style="35" customWidth="1"/>
    <col min="15902" max="15902" width="3.1796875" style="35" customWidth="1"/>
    <col min="15903" max="16128" width="9" style="35"/>
    <col min="16129" max="16129" width="8.90625" style="35" customWidth="1"/>
    <col min="16130" max="16157" width="6.6328125" style="35" customWidth="1"/>
    <col min="16158" max="16158" width="3.1796875" style="35" customWidth="1"/>
    <col min="16159" max="16384" width="9" style="35"/>
  </cols>
  <sheetData>
    <row r="1" spans="1:31" s="102" customFormat="1" ht="20.25" customHeight="1">
      <c r="A1" s="575" t="s">
        <v>409</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row>
    <row r="2" spans="1:31" s="36" customFormat="1" ht="19.5" customHeight="1" thickBot="1">
      <c r="A2" s="576" t="s">
        <v>410</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row>
    <row r="3" spans="1:31" ht="12" customHeight="1">
      <c r="A3" s="577"/>
      <c r="B3" s="580" t="s">
        <v>411</v>
      </c>
      <c r="C3" s="581"/>
      <c r="D3" s="581"/>
      <c r="E3" s="581"/>
      <c r="F3" s="581"/>
      <c r="G3" s="581"/>
      <c r="H3" s="581"/>
      <c r="I3" s="581"/>
      <c r="J3" s="581"/>
      <c r="K3" s="581"/>
      <c r="L3" s="581"/>
      <c r="M3" s="581"/>
      <c r="N3" s="581"/>
      <c r="O3" s="581"/>
      <c r="P3" s="581"/>
      <c r="Q3" s="581"/>
      <c r="R3" s="581"/>
      <c r="S3" s="581"/>
      <c r="T3" s="581"/>
      <c r="U3" s="581"/>
      <c r="V3" s="581"/>
      <c r="W3" s="581"/>
      <c r="X3" s="581"/>
      <c r="Y3" s="582"/>
      <c r="Z3" s="561" t="s">
        <v>412</v>
      </c>
      <c r="AA3" s="561"/>
      <c r="AB3" s="561" t="s">
        <v>413</v>
      </c>
      <c r="AC3" s="562"/>
      <c r="AE3" s="37" t="s">
        <v>27</v>
      </c>
    </row>
    <row r="4" spans="1:31" ht="12" customHeight="1">
      <c r="A4" s="578"/>
      <c r="B4" s="563">
        <v>11100</v>
      </c>
      <c r="C4" s="563"/>
      <c r="D4" s="563">
        <v>12540</v>
      </c>
      <c r="E4" s="563"/>
      <c r="F4" s="563">
        <v>13500</v>
      </c>
      <c r="G4" s="563"/>
      <c r="H4" s="563">
        <v>15840</v>
      </c>
      <c r="I4" s="563"/>
      <c r="J4" s="559">
        <v>16500</v>
      </c>
      <c r="K4" s="560"/>
      <c r="L4" s="563">
        <v>17280</v>
      </c>
      <c r="M4" s="563"/>
      <c r="N4" s="563">
        <v>17880</v>
      </c>
      <c r="O4" s="563"/>
      <c r="P4" s="568">
        <v>19047</v>
      </c>
      <c r="Q4" s="568"/>
      <c r="R4" s="568">
        <v>20008</v>
      </c>
      <c r="S4" s="568"/>
      <c r="T4" s="563">
        <v>21009</v>
      </c>
      <c r="U4" s="563"/>
      <c r="V4" s="568">
        <v>22000</v>
      </c>
      <c r="W4" s="568"/>
      <c r="X4" s="563">
        <v>23100</v>
      </c>
      <c r="Y4" s="563"/>
      <c r="Z4" s="559">
        <v>23800</v>
      </c>
      <c r="AA4" s="560"/>
      <c r="AB4" s="559">
        <v>24000</v>
      </c>
      <c r="AC4" s="567"/>
      <c r="AE4" s="190">
        <v>0.1</v>
      </c>
    </row>
    <row r="5" spans="1:31" ht="12" customHeight="1">
      <c r="A5" s="579"/>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414</v>
      </c>
    </row>
    <row r="6" spans="1:31" s="46" customFormat="1" ht="11.15"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18</v>
      </c>
      <c r="AC6" s="45">
        <f t="shared" ref="AC6:AC35" si="27">ROUND($AB$4*$A6/30*$AE$4*70/100,0)+ROUND($AB$4*$A6/30*$AE$6*70/100,0)</f>
        <v>62</v>
      </c>
      <c r="AE6" s="190">
        <v>0.01</v>
      </c>
    </row>
    <row r="7" spans="1:31" s="46" customFormat="1" ht="11.15"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122</v>
      </c>
      <c r="AB7" s="44">
        <f t="shared" si="26"/>
        <v>35</v>
      </c>
      <c r="AC7" s="45">
        <f t="shared" si="27"/>
        <v>123</v>
      </c>
    </row>
    <row r="8" spans="1:31" s="46" customFormat="1" ht="11.15"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184</v>
      </c>
      <c r="AB8" s="44">
        <f t="shared" si="26"/>
        <v>53</v>
      </c>
      <c r="AC8" s="45">
        <f t="shared" si="27"/>
        <v>185</v>
      </c>
    </row>
    <row r="9" spans="1:31" s="46" customFormat="1" ht="11.15"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69</v>
      </c>
      <c r="AA9" s="43">
        <f t="shared" si="25"/>
        <v>244</v>
      </c>
      <c r="AB9" s="44">
        <f t="shared" si="26"/>
        <v>70</v>
      </c>
      <c r="AC9" s="45">
        <f t="shared" si="27"/>
        <v>246</v>
      </c>
    </row>
    <row r="10" spans="1:31" s="46" customFormat="1" ht="11.15"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87</v>
      </c>
      <c r="AA10" s="43">
        <f t="shared" si="25"/>
        <v>306</v>
      </c>
      <c r="AB10" s="44">
        <f t="shared" si="26"/>
        <v>88</v>
      </c>
      <c r="AC10" s="45">
        <f t="shared" si="27"/>
        <v>308</v>
      </c>
    </row>
    <row r="11" spans="1:31" s="46" customFormat="1" ht="11.15"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105</v>
      </c>
      <c r="AA11" s="43">
        <f t="shared" si="25"/>
        <v>366</v>
      </c>
      <c r="AB11" s="44">
        <f t="shared" si="26"/>
        <v>106</v>
      </c>
      <c r="AC11" s="45">
        <f t="shared" si="27"/>
        <v>370</v>
      </c>
    </row>
    <row r="12" spans="1:31" s="46" customFormat="1" ht="11.15"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122</v>
      </c>
      <c r="AA12" s="43">
        <f t="shared" si="25"/>
        <v>428</v>
      </c>
      <c r="AB12" s="44">
        <f t="shared" si="26"/>
        <v>123</v>
      </c>
      <c r="AC12" s="45">
        <f t="shared" si="27"/>
        <v>431</v>
      </c>
    </row>
    <row r="13" spans="1:31" s="46" customFormat="1" ht="11.15"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140</v>
      </c>
      <c r="AA13" s="43">
        <f t="shared" si="25"/>
        <v>488</v>
      </c>
      <c r="AB13" s="44">
        <f t="shared" si="26"/>
        <v>141</v>
      </c>
      <c r="AC13" s="45">
        <f t="shared" si="27"/>
        <v>493</v>
      </c>
    </row>
    <row r="14" spans="1:31" s="46" customFormat="1" ht="11.15"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157</v>
      </c>
      <c r="AA14" s="43">
        <f t="shared" si="25"/>
        <v>550</v>
      </c>
      <c r="AB14" s="44">
        <f t="shared" si="26"/>
        <v>158</v>
      </c>
      <c r="AC14" s="45">
        <f t="shared" si="27"/>
        <v>554</v>
      </c>
    </row>
    <row r="15" spans="1:31" s="46" customFormat="1" ht="11.15"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175</v>
      </c>
      <c r="AA15" s="43">
        <f t="shared" si="25"/>
        <v>611</v>
      </c>
      <c r="AB15" s="44">
        <f t="shared" si="26"/>
        <v>176</v>
      </c>
      <c r="AC15" s="45">
        <f t="shared" si="27"/>
        <v>616</v>
      </c>
    </row>
    <row r="16" spans="1:31" s="46" customFormat="1" ht="11.15"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192</v>
      </c>
      <c r="AA16" s="43">
        <f t="shared" si="25"/>
        <v>672</v>
      </c>
      <c r="AB16" s="44">
        <f t="shared" si="26"/>
        <v>194</v>
      </c>
      <c r="AC16" s="45">
        <f t="shared" si="27"/>
        <v>678</v>
      </c>
    </row>
    <row r="17" spans="1:29" s="46" customFormat="1" ht="11.15"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209</v>
      </c>
      <c r="AA17" s="43">
        <f t="shared" si="25"/>
        <v>733</v>
      </c>
      <c r="AB17" s="44">
        <f t="shared" si="26"/>
        <v>211</v>
      </c>
      <c r="AC17" s="45">
        <f t="shared" si="27"/>
        <v>739</v>
      </c>
    </row>
    <row r="18" spans="1:29" s="46" customFormat="1" ht="11.15"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227</v>
      </c>
      <c r="AA18" s="43">
        <f t="shared" si="25"/>
        <v>794</v>
      </c>
      <c r="AB18" s="44">
        <f t="shared" si="26"/>
        <v>229</v>
      </c>
      <c r="AC18" s="45">
        <f t="shared" si="27"/>
        <v>801</v>
      </c>
    </row>
    <row r="19" spans="1:29" s="46" customFormat="1" ht="11.15"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244</v>
      </c>
      <c r="AA19" s="43">
        <f t="shared" si="25"/>
        <v>855</v>
      </c>
      <c r="AB19" s="44">
        <f t="shared" si="26"/>
        <v>246</v>
      </c>
      <c r="AC19" s="45">
        <f t="shared" si="27"/>
        <v>862</v>
      </c>
    </row>
    <row r="20" spans="1:29" s="46" customFormat="1" ht="11.15"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262</v>
      </c>
      <c r="AA20" s="43">
        <f t="shared" si="25"/>
        <v>916</v>
      </c>
      <c r="AB20" s="44">
        <f t="shared" si="26"/>
        <v>264</v>
      </c>
      <c r="AC20" s="45">
        <f t="shared" si="27"/>
        <v>924</v>
      </c>
    </row>
    <row r="21" spans="1:29" s="46" customFormat="1" ht="11.15"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279</v>
      </c>
      <c r="AA21" s="43">
        <f t="shared" si="25"/>
        <v>978</v>
      </c>
      <c r="AB21" s="44">
        <f t="shared" si="26"/>
        <v>282</v>
      </c>
      <c r="AC21" s="45">
        <f t="shared" si="27"/>
        <v>986</v>
      </c>
    </row>
    <row r="22" spans="1:29" s="46" customFormat="1" ht="11.15"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297</v>
      </c>
      <c r="AA22" s="43">
        <f t="shared" si="25"/>
        <v>1038</v>
      </c>
      <c r="AB22" s="44">
        <f t="shared" si="26"/>
        <v>299</v>
      </c>
      <c r="AC22" s="45">
        <f t="shared" si="27"/>
        <v>1047</v>
      </c>
    </row>
    <row r="23" spans="1:29" s="46" customFormat="1" ht="11.15"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315</v>
      </c>
      <c r="AA23" s="43">
        <f t="shared" si="25"/>
        <v>1100</v>
      </c>
      <c r="AB23" s="44">
        <f t="shared" si="26"/>
        <v>317</v>
      </c>
      <c r="AC23" s="45">
        <f t="shared" si="27"/>
        <v>1109</v>
      </c>
    </row>
    <row r="24" spans="1:29" s="46" customFormat="1" ht="11.15"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331</v>
      </c>
      <c r="AA24" s="43">
        <f t="shared" si="25"/>
        <v>1161</v>
      </c>
      <c r="AB24" s="44">
        <f t="shared" si="26"/>
        <v>334</v>
      </c>
      <c r="AC24" s="45">
        <f t="shared" si="27"/>
        <v>1170</v>
      </c>
    </row>
    <row r="25" spans="1:29" s="46" customFormat="1" ht="11.15"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349</v>
      </c>
      <c r="AA25" s="43">
        <f t="shared" si="25"/>
        <v>1222</v>
      </c>
      <c r="AB25" s="44">
        <f t="shared" si="26"/>
        <v>352</v>
      </c>
      <c r="AC25" s="45">
        <f t="shared" si="27"/>
        <v>1232</v>
      </c>
    </row>
    <row r="26" spans="1:29" s="46" customFormat="1" ht="11.15"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366</v>
      </c>
      <c r="AA26" s="43">
        <f t="shared" si="25"/>
        <v>1283</v>
      </c>
      <c r="AB26" s="44">
        <f t="shared" si="26"/>
        <v>370</v>
      </c>
      <c r="AC26" s="45">
        <f t="shared" si="27"/>
        <v>1294</v>
      </c>
    </row>
    <row r="27" spans="1:29" s="46" customFormat="1" ht="11.15"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384</v>
      </c>
      <c r="AA27" s="43">
        <f t="shared" si="25"/>
        <v>1344</v>
      </c>
      <c r="AB27" s="44">
        <f t="shared" si="26"/>
        <v>387</v>
      </c>
      <c r="AC27" s="45">
        <f t="shared" si="27"/>
        <v>1355</v>
      </c>
    </row>
    <row r="28" spans="1:29" s="46" customFormat="1" ht="11.15"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401</v>
      </c>
      <c r="AA28" s="43">
        <f t="shared" si="25"/>
        <v>1405</v>
      </c>
      <c r="AB28" s="44">
        <f t="shared" si="26"/>
        <v>405</v>
      </c>
      <c r="AC28" s="45">
        <f t="shared" si="27"/>
        <v>1417</v>
      </c>
    </row>
    <row r="29" spans="1:29" s="46" customFormat="1" ht="11.15"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419</v>
      </c>
      <c r="AA29" s="43">
        <f t="shared" si="25"/>
        <v>1466</v>
      </c>
      <c r="AB29" s="44">
        <f t="shared" si="26"/>
        <v>422</v>
      </c>
      <c r="AC29" s="45">
        <f t="shared" si="27"/>
        <v>1478</v>
      </c>
    </row>
    <row r="30" spans="1:29" s="46" customFormat="1" ht="11.15"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437</v>
      </c>
      <c r="AA30" s="43">
        <f t="shared" si="25"/>
        <v>1527</v>
      </c>
      <c r="AB30" s="44">
        <f t="shared" si="26"/>
        <v>440</v>
      </c>
      <c r="AC30" s="45">
        <f t="shared" si="27"/>
        <v>1540</v>
      </c>
    </row>
    <row r="31" spans="1:29" s="46" customFormat="1" ht="11.15"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454</v>
      </c>
      <c r="AA31" s="43">
        <f t="shared" si="25"/>
        <v>1588</v>
      </c>
      <c r="AB31" s="44">
        <f t="shared" si="26"/>
        <v>458</v>
      </c>
      <c r="AC31" s="45">
        <f t="shared" si="27"/>
        <v>1602</v>
      </c>
    </row>
    <row r="32" spans="1:29" s="46" customFormat="1" ht="11.15"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471</v>
      </c>
      <c r="AA32" s="43">
        <f t="shared" si="25"/>
        <v>1649</v>
      </c>
      <c r="AB32" s="44">
        <f t="shared" si="26"/>
        <v>475</v>
      </c>
      <c r="AC32" s="45">
        <f t="shared" si="27"/>
        <v>1663</v>
      </c>
    </row>
    <row r="33" spans="1:29" s="46" customFormat="1" ht="11.15"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488</v>
      </c>
      <c r="AA33" s="43">
        <f t="shared" si="25"/>
        <v>1710</v>
      </c>
      <c r="AB33" s="44">
        <f t="shared" si="26"/>
        <v>493</v>
      </c>
      <c r="AC33" s="45">
        <f t="shared" si="27"/>
        <v>1725</v>
      </c>
    </row>
    <row r="34" spans="1:29" s="46" customFormat="1" ht="11.15"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506</v>
      </c>
      <c r="AA34" s="43">
        <f t="shared" si="25"/>
        <v>1771</v>
      </c>
      <c r="AB34" s="44">
        <f t="shared" si="26"/>
        <v>510</v>
      </c>
      <c r="AC34" s="45">
        <f t="shared" si="27"/>
        <v>1786</v>
      </c>
    </row>
    <row r="35" spans="1:29" s="46" customFormat="1" ht="11.15"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524</v>
      </c>
      <c r="AA35" s="48">
        <f t="shared" si="25"/>
        <v>1833</v>
      </c>
      <c r="AB35" s="48">
        <f t="shared" si="26"/>
        <v>528</v>
      </c>
      <c r="AC35" s="49">
        <f t="shared" si="27"/>
        <v>1848</v>
      </c>
    </row>
    <row r="36" spans="1:29" ht="3" customHeight="1" thickBo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c r="AB36" s="50"/>
      <c r="AC36" s="50"/>
    </row>
    <row r="37" spans="1:29" ht="12" customHeight="1">
      <c r="A37" s="572"/>
      <c r="B37" s="564" t="s">
        <v>415</v>
      </c>
      <c r="C37" s="565"/>
      <c r="D37" s="564" t="s">
        <v>416</v>
      </c>
      <c r="E37" s="565"/>
      <c r="F37" s="564" t="s">
        <v>417</v>
      </c>
      <c r="G37" s="565"/>
      <c r="H37" s="564" t="s">
        <v>418</v>
      </c>
      <c r="I37" s="565"/>
      <c r="J37" s="564" t="s">
        <v>419</v>
      </c>
      <c r="K37" s="565"/>
      <c r="L37" s="564" t="s">
        <v>420</v>
      </c>
      <c r="M37" s="565"/>
      <c r="N37" s="564" t="s">
        <v>421</v>
      </c>
      <c r="O37" s="565"/>
      <c r="P37" s="564" t="s">
        <v>422</v>
      </c>
      <c r="Q37" s="565"/>
      <c r="R37" s="564" t="s">
        <v>423</v>
      </c>
      <c r="S37" s="565"/>
      <c r="T37" s="564" t="s">
        <v>424</v>
      </c>
      <c r="U37" s="565"/>
      <c r="V37" s="564" t="s">
        <v>425</v>
      </c>
      <c r="W37" s="565"/>
      <c r="X37" s="564" t="s">
        <v>426</v>
      </c>
      <c r="Y37" s="565"/>
      <c r="Z37" s="564" t="s">
        <v>427</v>
      </c>
      <c r="AA37" s="565"/>
      <c r="AB37" s="561" t="s">
        <v>428</v>
      </c>
      <c r="AC37" s="562"/>
    </row>
    <row r="38" spans="1:29" ht="12" customHeight="1">
      <c r="A38" s="573"/>
      <c r="B38" s="563">
        <v>25200</v>
      </c>
      <c r="C38" s="563"/>
      <c r="D38" s="559">
        <v>26400</v>
      </c>
      <c r="E38" s="560"/>
      <c r="F38" s="559">
        <v>27600</v>
      </c>
      <c r="G38" s="560"/>
      <c r="H38" s="559">
        <v>28800</v>
      </c>
      <c r="I38" s="560"/>
      <c r="J38" s="559">
        <v>30300</v>
      </c>
      <c r="K38" s="560"/>
      <c r="L38" s="559">
        <v>31800</v>
      </c>
      <c r="M38" s="560"/>
      <c r="N38" s="559">
        <v>33300</v>
      </c>
      <c r="O38" s="560"/>
      <c r="P38" s="559">
        <v>34800</v>
      </c>
      <c r="Q38" s="560"/>
      <c r="R38" s="559">
        <v>36300</v>
      </c>
      <c r="S38" s="560"/>
      <c r="T38" s="559">
        <v>38200</v>
      </c>
      <c r="U38" s="560"/>
      <c r="V38" s="559">
        <v>40100</v>
      </c>
      <c r="W38" s="560"/>
      <c r="X38" s="559">
        <v>42000</v>
      </c>
      <c r="Y38" s="560"/>
      <c r="Z38" s="559">
        <v>43900</v>
      </c>
      <c r="AA38" s="560"/>
      <c r="AB38" s="566">
        <v>45800</v>
      </c>
      <c r="AC38" s="567"/>
    </row>
    <row r="39" spans="1:29" ht="12" customHeight="1">
      <c r="A39" s="574"/>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43">
        <f t="shared" ref="B40:B69" si="28">ROUND($B$38*$A40/30*$AE$4*20/100,0)+ROUND($B$38*$A40/30*$AE$6*20/100,0)</f>
        <v>19</v>
      </c>
      <c r="C40" s="43">
        <f t="shared" ref="C40:C69" si="29">ROUND($B$38*$A40/30*$AE$4*70/100,0)+ROUND($B$38*$A40/30*$AE$6*70/100,0)</f>
        <v>65</v>
      </c>
      <c r="D40" s="43">
        <f t="shared" ref="D40:D69" si="30">ROUND($D$38*$A40/30*$AE$4*20/100,0)+ROUND($D$38*$A40/30*$AE$6*20/100,0)</f>
        <v>20</v>
      </c>
      <c r="E40" s="43">
        <f t="shared" ref="E40:E69" si="31">ROUND($D$38*$A40/30*$AE$4*70/100,0)+ROUND($D$38*$A40/30*$AE$6*70/100,0)</f>
        <v>68</v>
      </c>
      <c r="F40" s="43">
        <f t="shared" ref="F40:F69" si="32">ROUND($F$38*$A40/30*$AE$4*20/100,0)+ROUND($F$38*$A40/30*$AE$6*20/100,0)</f>
        <v>20</v>
      </c>
      <c r="G40" s="43">
        <f t="shared" ref="G40:G69" si="33">ROUND($F$38*$A40/30*$AE$4*70/100,0)+ROUND($F$38*$A40/30*$AE$6*70/100,0)</f>
        <v>70</v>
      </c>
      <c r="H40" s="43">
        <f t="shared" ref="H40:H69" si="34">ROUND($H$38*$A40/30*$AE$4*20/100,0)+ROUND($H$38*$A40/30*$AE$6*20/100,0)</f>
        <v>21</v>
      </c>
      <c r="I40" s="43">
        <f t="shared" ref="I40:I69" si="35">ROUND($H$38*$A40/30*$AE$4*70/100,0)+ROUND($H$38*$A40/30*$AE$6*70/100,0)</f>
        <v>74</v>
      </c>
      <c r="J40" s="43">
        <f t="shared" ref="J40:J69" si="36">ROUND($J$38*$A40/30*$AE$4*20/100,0)+ROUND($J$38*$A40/30*$AE$6*20/100,0)</f>
        <v>22</v>
      </c>
      <c r="K40" s="43">
        <f t="shared" ref="K40:K69" si="37">ROUND($J$38*$A40/30*$AE$4*70/100,0)+ROUND($J$38*$A40/30*$AE$6*70/100,0)</f>
        <v>78</v>
      </c>
      <c r="L40" s="43">
        <f t="shared" ref="L40:L69" si="38">ROUND($L$38*$A40/30*$AE$4*20/100,0)+ROUND($L$38*$A40/30*$AE$6*20/100,0)</f>
        <v>23</v>
      </c>
      <c r="M40" s="43">
        <f t="shared" ref="M40:M69" si="39">ROUND($L$38*$A40/30*$AE$4*70/100,0)+ROUND($L$38*$A40/30*$AE$6*70/100,0)</f>
        <v>81</v>
      </c>
      <c r="N40" s="43">
        <f t="shared" ref="N40:N69" si="40">ROUND($N$38*$A40/30*$AE$4*20/100,0)+ROUND($N$38*$A40/30*$AE$6*20/100,0)</f>
        <v>24</v>
      </c>
      <c r="O40" s="43">
        <f t="shared" ref="O40:O69" si="41">ROUND($N$38*$A40/30*$AE$4*70/100,0)+ROUND($N$38*$A40/30*$AE$6*70/100,0)</f>
        <v>86</v>
      </c>
      <c r="P40" s="43">
        <f t="shared" ref="P40:P69" si="42">ROUND($P$38*$A40/30*$AE$4*20/100,0)+ROUND($P$38*$A40/30*$AE$6*20/100,0)</f>
        <v>25</v>
      </c>
      <c r="Q40" s="43">
        <f t="shared" ref="Q40:Q69" si="43">ROUND($P$38*$A40/30*$AE$4*70/100,0)+ROUND($P$38*$A40/30*$AE$6*70/100,0)</f>
        <v>89</v>
      </c>
      <c r="R40" s="43">
        <f t="shared" ref="R40:R69" si="44">ROUND($R$38*$A40/30*$AE$4*20/100,0)+ROUND($R$38*$A40/30*$AE$6*20/100,0)</f>
        <v>26</v>
      </c>
      <c r="S40" s="43">
        <f t="shared" ref="S40:S69" si="45">ROUND($R$38*$A40/30*$AE$4*70/100,0)+ROUND($R$38*$A40/30*$AE$6*70/100,0)</f>
        <v>93</v>
      </c>
      <c r="T40" s="43">
        <f t="shared" ref="T40:T69" si="46">ROUND($T$38*$A40/30*$AE$4*20/100,0)+ROUND($T$38*$A40/30*$AE$6*20/100,0)</f>
        <v>28</v>
      </c>
      <c r="U40" s="43">
        <f t="shared" ref="U40:U69" si="47">ROUND($T$38*$A40/30*$AE$4*70/100,0)+ROUND($T$38*$A40/30*$AE$6*70/100,0)</f>
        <v>98</v>
      </c>
      <c r="V40" s="43">
        <f t="shared" ref="V40:V69" si="48">ROUND($V$38*$A40/30*$AE$4*20/100,0)+ROUND($V$38*$A40/30*$AE$6*20/100,0)</f>
        <v>30</v>
      </c>
      <c r="W40" s="43">
        <f t="shared" ref="W40:W69" si="49">ROUND($V$38*$A40/30*$AE$4*70/100,0)+ROUND($V$38*$A40/30*$AE$6*70/100,0)</f>
        <v>103</v>
      </c>
      <c r="X40" s="43">
        <f t="shared" ref="X40:X69" si="50">ROUND($X$38*$A40/30*$AE$4*20/100,0)+ROUND($X$38*$A40/30*$AE$6*20/100,0)</f>
        <v>31</v>
      </c>
      <c r="Y40" s="43">
        <f t="shared" ref="Y40:Y69" si="51">ROUND($X$38*$A40/30*$AE$4*70/100,0)+ROUND($X$38*$A40/30*$AE$6*70/100,0)</f>
        <v>108</v>
      </c>
      <c r="Z40" s="43">
        <f>ROUND($Z$38*$A40/30*$AE$4*20/100,0)+ROUND($Z$38*$A40/30*$AE$6*20/100,0)</f>
        <v>32</v>
      </c>
      <c r="AA40" s="43">
        <f>ROUND($Z$38*$A40/30*$AE$4*70/100,0)+ROUND($Z$38*$A40/30*$AE$6*70/100,0)</f>
        <v>112</v>
      </c>
      <c r="AB40" s="43">
        <f>ROUND($AB$38*$A40/30*$AE$4*20/100,0)+ROUND($AB$38*$A40/30*$AE$6*20/100,0)</f>
        <v>34</v>
      </c>
      <c r="AC40" s="45">
        <f>ROUND($AB$38*$A40/30*$AE$4*70/100,0)+ROUND($AB$38*$A40/30*$AE$6*70/100,0)</f>
        <v>118</v>
      </c>
    </row>
    <row r="41" spans="1:29" s="46" customFormat="1" ht="11.15" customHeight="1">
      <c r="A41" s="42">
        <v>2</v>
      </c>
      <c r="B41" s="43">
        <f t="shared" si="28"/>
        <v>37</v>
      </c>
      <c r="C41" s="43">
        <f t="shared" si="29"/>
        <v>130</v>
      </c>
      <c r="D41" s="43">
        <f t="shared" si="30"/>
        <v>39</v>
      </c>
      <c r="E41" s="43">
        <f t="shared" si="31"/>
        <v>135</v>
      </c>
      <c r="F41" s="43">
        <f t="shared" si="32"/>
        <v>41</v>
      </c>
      <c r="G41" s="43">
        <f t="shared" si="33"/>
        <v>142</v>
      </c>
      <c r="H41" s="43">
        <f t="shared" si="34"/>
        <v>42</v>
      </c>
      <c r="I41" s="43">
        <f t="shared" si="35"/>
        <v>147</v>
      </c>
      <c r="J41" s="43">
        <f t="shared" si="36"/>
        <v>44</v>
      </c>
      <c r="K41" s="43">
        <f t="shared" si="37"/>
        <v>155</v>
      </c>
      <c r="L41" s="43">
        <f t="shared" si="38"/>
        <v>46</v>
      </c>
      <c r="M41" s="43">
        <f t="shared" si="39"/>
        <v>163</v>
      </c>
      <c r="N41" s="43">
        <f t="shared" si="40"/>
        <v>48</v>
      </c>
      <c r="O41" s="43">
        <f t="shared" si="41"/>
        <v>171</v>
      </c>
      <c r="P41" s="43">
        <f t="shared" si="42"/>
        <v>51</v>
      </c>
      <c r="Q41" s="43">
        <f t="shared" si="43"/>
        <v>178</v>
      </c>
      <c r="R41" s="43">
        <f t="shared" si="44"/>
        <v>53</v>
      </c>
      <c r="S41" s="43">
        <f t="shared" si="45"/>
        <v>186</v>
      </c>
      <c r="T41" s="43">
        <f t="shared" si="46"/>
        <v>56</v>
      </c>
      <c r="U41" s="43">
        <f t="shared" si="47"/>
        <v>196</v>
      </c>
      <c r="V41" s="43">
        <f t="shared" si="48"/>
        <v>58</v>
      </c>
      <c r="W41" s="43">
        <f t="shared" si="49"/>
        <v>206</v>
      </c>
      <c r="X41" s="43">
        <f t="shared" si="50"/>
        <v>62</v>
      </c>
      <c r="Y41" s="43">
        <f t="shared" si="51"/>
        <v>216</v>
      </c>
      <c r="Z41" s="43">
        <f t="shared" ref="Z41:Z69" si="52">ROUND($Z$38*$A41/30*$AE$4*20/100,0)+ROUND($Z$38*$A41/30*$AE$6*20/100,0)</f>
        <v>65</v>
      </c>
      <c r="AA41" s="43">
        <f t="shared" ref="AA41:AA69" si="53">ROUND($Z$38*$A41/30*$AE$4*70/100,0)+ROUND($Z$38*$A41/30*$AE$6*70/100,0)</f>
        <v>225</v>
      </c>
      <c r="AB41" s="43">
        <f t="shared" ref="AB41:AB69" si="54">ROUND($AB$38*$A41/30*$AE$4*20/100,0)+ROUND($AB$38*$A41/30*$AE$6*20/100,0)</f>
        <v>67</v>
      </c>
      <c r="AC41" s="45">
        <f t="shared" ref="AC41:AC69" si="55">ROUND($AB$38*$A41/30*$AE$4*70/100,0)+ROUND($AB$38*$A41/30*$AE$6*70/100,0)</f>
        <v>235</v>
      </c>
    </row>
    <row r="42" spans="1:29" s="46" customFormat="1" ht="11.15" customHeight="1">
      <c r="A42" s="42">
        <v>3</v>
      </c>
      <c r="B42" s="43">
        <f t="shared" si="28"/>
        <v>55</v>
      </c>
      <c r="C42" s="43">
        <f t="shared" si="29"/>
        <v>194</v>
      </c>
      <c r="D42" s="43">
        <f t="shared" si="30"/>
        <v>58</v>
      </c>
      <c r="E42" s="43">
        <f t="shared" si="31"/>
        <v>203</v>
      </c>
      <c r="F42" s="43">
        <f t="shared" si="32"/>
        <v>61</v>
      </c>
      <c r="G42" s="43">
        <f t="shared" si="33"/>
        <v>212</v>
      </c>
      <c r="H42" s="43">
        <f t="shared" si="34"/>
        <v>64</v>
      </c>
      <c r="I42" s="43">
        <f t="shared" si="35"/>
        <v>222</v>
      </c>
      <c r="J42" s="43">
        <f t="shared" si="36"/>
        <v>67</v>
      </c>
      <c r="K42" s="43">
        <f t="shared" si="37"/>
        <v>233</v>
      </c>
      <c r="L42" s="43">
        <f t="shared" si="38"/>
        <v>70</v>
      </c>
      <c r="M42" s="43">
        <f t="shared" si="39"/>
        <v>245</v>
      </c>
      <c r="N42" s="43">
        <f t="shared" si="40"/>
        <v>74</v>
      </c>
      <c r="O42" s="43">
        <f t="shared" si="41"/>
        <v>256</v>
      </c>
      <c r="P42" s="43">
        <f t="shared" si="42"/>
        <v>77</v>
      </c>
      <c r="Q42" s="43">
        <f t="shared" si="43"/>
        <v>268</v>
      </c>
      <c r="R42" s="43">
        <f t="shared" si="44"/>
        <v>80</v>
      </c>
      <c r="S42" s="43">
        <f t="shared" si="45"/>
        <v>279</v>
      </c>
      <c r="T42" s="43">
        <f t="shared" si="46"/>
        <v>84</v>
      </c>
      <c r="U42" s="43">
        <f t="shared" si="47"/>
        <v>294</v>
      </c>
      <c r="V42" s="43">
        <f t="shared" si="48"/>
        <v>88</v>
      </c>
      <c r="W42" s="43">
        <f t="shared" si="49"/>
        <v>309</v>
      </c>
      <c r="X42" s="43">
        <f t="shared" si="50"/>
        <v>92</v>
      </c>
      <c r="Y42" s="43">
        <f t="shared" si="51"/>
        <v>323</v>
      </c>
      <c r="Z42" s="43">
        <f t="shared" si="52"/>
        <v>97</v>
      </c>
      <c r="AA42" s="43">
        <f t="shared" si="53"/>
        <v>338</v>
      </c>
      <c r="AB42" s="43">
        <f t="shared" si="54"/>
        <v>101</v>
      </c>
      <c r="AC42" s="45">
        <f t="shared" si="55"/>
        <v>353</v>
      </c>
    </row>
    <row r="43" spans="1:29" s="46" customFormat="1" ht="11.15" customHeight="1">
      <c r="A43" s="42">
        <v>4</v>
      </c>
      <c r="B43" s="43">
        <f t="shared" si="28"/>
        <v>74</v>
      </c>
      <c r="C43" s="43">
        <f t="shared" si="29"/>
        <v>259</v>
      </c>
      <c r="D43" s="43">
        <f t="shared" si="30"/>
        <v>77</v>
      </c>
      <c r="E43" s="43">
        <f t="shared" si="31"/>
        <v>271</v>
      </c>
      <c r="F43" s="43">
        <f t="shared" si="32"/>
        <v>81</v>
      </c>
      <c r="G43" s="43">
        <f t="shared" si="33"/>
        <v>284</v>
      </c>
      <c r="H43" s="43">
        <f t="shared" si="34"/>
        <v>85</v>
      </c>
      <c r="I43" s="43">
        <f t="shared" si="35"/>
        <v>296</v>
      </c>
      <c r="J43" s="43">
        <f t="shared" si="36"/>
        <v>89</v>
      </c>
      <c r="K43" s="43">
        <f t="shared" si="37"/>
        <v>311</v>
      </c>
      <c r="L43" s="43">
        <f t="shared" si="38"/>
        <v>93</v>
      </c>
      <c r="M43" s="43">
        <f t="shared" si="39"/>
        <v>327</v>
      </c>
      <c r="N43" s="43">
        <f t="shared" si="40"/>
        <v>98</v>
      </c>
      <c r="O43" s="43">
        <f t="shared" si="41"/>
        <v>342</v>
      </c>
      <c r="P43" s="43">
        <f t="shared" si="42"/>
        <v>102</v>
      </c>
      <c r="Q43" s="43">
        <f t="shared" si="43"/>
        <v>357</v>
      </c>
      <c r="R43" s="43">
        <f t="shared" si="44"/>
        <v>107</v>
      </c>
      <c r="S43" s="43">
        <f t="shared" si="45"/>
        <v>373</v>
      </c>
      <c r="T43" s="43">
        <f t="shared" si="46"/>
        <v>112</v>
      </c>
      <c r="U43" s="43">
        <f t="shared" si="47"/>
        <v>393</v>
      </c>
      <c r="V43" s="43">
        <f t="shared" si="48"/>
        <v>118</v>
      </c>
      <c r="W43" s="43">
        <f t="shared" si="49"/>
        <v>411</v>
      </c>
      <c r="X43" s="43">
        <f t="shared" si="50"/>
        <v>123</v>
      </c>
      <c r="Y43" s="43">
        <f t="shared" si="51"/>
        <v>431</v>
      </c>
      <c r="Z43" s="43">
        <f t="shared" si="52"/>
        <v>129</v>
      </c>
      <c r="AA43" s="43">
        <f t="shared" si="53"/>
        <v>451</v>
      </c>
      <c r="AB43" s="43">
        <f t="shared" si="54"/>
        <v>134</v>
      </c>
      <c r="AC43" s="45">
        <f t="shared" si="55"/>
        <v>470</v>
      </c>
    </row>
    <row r="44" spans="1:29" s="46" customFormat="1" ht="11.15" customHeight="1">
      <c r="A44" s="42">
        <v>5</v>
      </c>
      <c r="B44" s="43">
        <f t="shared" si="28"/>
        <v>92</v>
      </c>
      <c r="C44" s="43">
        <f t="shared" si="29"/>
        <v>323</v>
      </c>
      <c r="D44" s="43">
        <f t="shared" si="30"/>
        <v>97</v>
      </c>
      <c r="E44" s="43">
        <f t="shared" si="31"/>
        <v>339</v>
      </c>
      <c r="F44" s="43">
        <f t="shared" si="32"/>
        <v>101</v>
      </c>
      <c r="G44" s="43">
        <f t="shared" si="33"/>
        <v>354</v>
      </c>
      <c r="H44" s="43">
        <f t="shared" si="34"/>
        <v>106</v>
      </c>
      <c r="I44" s="43">
        <f t="shared" si="35"/>
        <v>370</v>
      </c>
      <c r="J44" s="43">
        <f t="shared" si="36"/>
        <v>111</v>
      </c>
      <c r="K44" s="43">
        <f t="shared" si="37"/>
        <v>389</v>
      </c>
      <c r="L44" s="43">
        <f t="shared" si="38"/>
        <v>117</v>
      </c>
      <c r="M44" s="43">
        <f t="shared" si="39"/>
        <v>408</v>
      </c>
      <c r="N44" s="43">
        <f t="shared" si="40"/>
        <v>122</v>
      </c>
      <c r="O44" s="43">
        <f t="shared" si="41"/>
        <v>428</v>
      </c>
      <c r="P44" s="43">
        <f t="shared" si="42"/>
        <v>128</v>
      </c>
      <c r="Q44" s="43">
        <f t="shared" si="43"/>
        <v>447</v>
      </c>
      <c r="R44" s="43">
        <f t="shared" si="44"/>
        <v>133</v>
      </c>
      <c r="S44" s="43">
        <f t="shared" si="45"/>
        <v>466</v>
      </c>
      <c r="T44" s="43">
        <f t="shared" si="46"/>
        <v>140</v>
      </c>
      <c r="U44" s="43">
        <f t="shared" si="47"/>
        <v>491</v>
      </c>
      <c r="V44" s="43">
        <f t="shared" si="48"/>
        <v>147</v>
      </c>
      <c r="W44" s="43">
        <f t="shared" si="49"/>
        <v>515</v>
      </c>
      <c r="X44" s="43">
        <f t="shared" si="50"/>
        <v>154</v>
      </c>
      <c r="Y44" s="43">
        <f t="shared" si="51"/>
        <v>539</v>
      </c>
      <c r="Z44" s="43">
        <f t="shared" si="52"/>
        <v>161</v>
      </c>
      <c r="AA44" s="43">
        <f t="shared" si="53"/>
        <v>563</v>
      </c>
      <c r="AB44" s="43">
        <f t="shared" si="54"/>
        <v>168</v>
      </c>
      <c r="AC44" s="45">
        <f t="shared" si="55"/>
        <v>587</v>
      </c>
    </row>
    <row r="45" spans="1:29" s="46" customFormat="1" ht="11.15" customHeight="1">
      <c r="A45" s="42">
        <v>6</v>
      </c>
      <c r="B45" s="43">
        <f t="shared" si="28"/>
        <v>111</v>
      </c>
      <c r="C45" s="43">
        <f t="shared" si="29"/>
        <v>388</v>
      </c>
      <c r="D45" s="43">
        <f t="shared" si="30"/>
        <v>117</v>
      </c>
      <c r="E45" s="43">
        <f t="shared" si="31"/>
        <v>407</v>
      </c>
      <c r="F45" s="43">
        <f t="shared" si="32"/>
        <v>121</v>
      </c>
      <c r="G45" s="43">
        <f t="shared" si="33"/>
        <v>425</v>
      </c>
      <c r="H45" s="43">
        <f t="shared" si="34"/>
        <v>127</v>
      </c>
      <c r="I45" s="43">
        <f t="shared" si="35"/>
        <v>443</v>
      </c>
      <c r="J45" s="43">
        <f t="shared" si="36"/>
        <v>133</v>
      </c>
      <c r="K45" s="43">
        <f t="shared" si="37"/>
        <v>466</v>
      </c>
      <c r="L45" s="43">
        <f t="shared" si="38"/>
        <v>140</v>
      </c>
      <c r="M45" s="43">
        <f t="shared" si="39"/>
        <v>490</v>
      </c>
      <c r="N45" s="43">
        <f t="shared" si="40"/>
        <v>146</v>
      </c>
      <c r="O45" s="43">
        <f t="shared" si="41"/>
        <v>513</v>
      </c>
      <c r="P45" s="43">
        <f t="shared" si="42"/>
        <v>153</v>
      </c>
      <c r="Q45" s="43">
        <f t="shared" si="43"/>
        <v>536</v>
      </c>
      <c r="R45" s="43">
        <f t="shared" si="44"/>
        <v>160</v>
      </c>
      <c r="S45" s="43">
        <f t="shared" si="45"/>
        <v>559</v>
      </c>
      <c r="T45" s="43">
        <f t="shared" si="46"/>
        <v>168</v>
      </c>
      <c r="U45" s="43">
        <f t="shared" si="47"/>
        <v>588</v>
      </c>
      <c r="V45" s="43">
        <f t="shared" si="48"/>
        <v>176</v>
      </c>
      <c r="W45" s="43">
        <f t="shared" si="49"/>
        <v>617</v>
      </c>
      <c r="X45" s="43">
        <f t="shared" si="50"/>
        <v>185</v>
      </c>
      <c r="Y45" s="43">
        <f t="shared" si="51"/>
        <v>647</v>
      </c>
      <c r="Z45" s="43">
        <f t="shared" si="52"/>
        <v>194</v>
      </c>
      <c r="AA45" s="43">
        <f t="shared" si="53"/>
        <v>676</v>
      </c>
      <c r="AB45" s="43">
        <f t="shared" si="54"/>
        <v>201</v>
      </c>
      <c r="AC45" s="45">
        <f t="shared" si="55"/>
        <v>705</v>
      </c>
    </row>
    <row r="46" spans="1:29" s="46" customFormat="1" ht="11.15" customHeight="1">
      <c r="A46" s="42">
        <v>7</v>
      </c>
      <c r="B46" s="43">
        <f t="shared" si="28"/>
        <v>130</v>
      </c>
      <c r="C46" s="43">
        <f t="shared" si="29"/>
        <v>453</v>
      </c>
      <c r="D46" s="43">
        <f t="shared" si="30"/>
        <v>135</v>
      </c>
      <c r="E46" s="43">
        <f t="shared" si="31"/>
        <v>474</v>
      </c>
      <c r="F46" s="43">
        <f t="shared" si="32"/>
        <v>142</v>
      </c>
      <c r="G46" s="43">
        <f t="shared" si="33"/>
        <v>496</v>
      </c>
      <c r="H46" s="43">
        <f t="shared" si="34"/>
        <v>147</v>
      </c>
      <c r="I46" s="43">
        <f t="shared" si="35"/>
        <v>517</v>
      </c>
      <c r="J46" s="43">
        <f t="shared" si="36"/>
        <v>155</v>
      </c>
      <c r="K46" s="43">
        <f t="shared" si="37"/>
        <v>544</v>
      </c>
      <c r="L46" s="43">
        <f t="shared" si="38"/>
        <v>163</v>
      </c>
      <c r="M46" s="43">
        <f t="shared" si="39"/>
        <v>571</v>
      </c>
      <c r="N46" s="43">
        <f t="shared" si="40"/>
        <v>171</v>
      </c>
      <c r="O46" s="43">
        <f t="shared" si="41"/>
        <v>598</v>
      </c>
      <c r="P46" s="43">
        <f t="shared" si="42"/>
        <v>178</v>
      </c>
      <c r="Q46" s="43">
        <f t="shared" si="43"/>
        <v>625</v>
      </c>
      <c r="R46" s="43">
        <f t="shared" si="44"/>
        <v>186</v>
      </c>
      <c r="S46" s="43">
        <f t="shared" si="45"/>
        <v>652</v>
      </c>
      <c r="T46" s="43">
        <f t="shared" si="46"/>
        <v>196</v>
      </c>
      <c r="U46" s="43">
        <f t="shared" si="47"/>
        <v>686</v>
      </c>
      <c r="V46" s="43">
        <f t="shared" si="48"/>
        <v>206</v>
      </c>
      <c r="W46" s="43">
        <f t="shared" si="49"/>
        <v>720</v>
      </c>
      <c r="X46" s="43">
        <f t="shared" si="50"/>
        <v>216</v>
      </c>
      <c r="Y46" s="43">
        <f t="shared" si="51"/>
        <v>755</v>
      </c>
      <c r="Z46" s="43">
        <f t="shared" si="52"/>
        <v>225</v>
      </c>
      <c r="AA46" s="43">
        <f t="shared" si="53"/>
        <v>789</v>
      </c>
      <c r="AB46" s="43">
        <f t="shared" si="54"/>
        <v>235</v>
      </c>
      <c r="AC46" s="45">
        <f t="shared" si="55"/>
        <v>823</v>
      </c>
    </row>
    <row r="47" spans="1:29" s="46" customFormat="1" ht="11.15" customHeight="1">
      <c r="A47" s="42">
        <v>8</v>
      </c>
      <c r="B47" s="43">
        <f t="shared" si="28"/>
        <v>147</v>
      </c>
      <c r="C47" s="43">
        <f t="shared" si="29"/>
        <v>517</v>
      </c>
      <c r="D47" s="43">
        <f t="shared" si="30"/>
        <v>155</v>
      </c>
      <c r="E47" s="43">
        <f t="shared" si="31"/>
        <v>542</v>
      </c>
      <c r="F47" s="43">
        <f t="shared" si="32"/>
        <v>162</v>
      </c>
      <c r="G47" s="43">
        <f t="shared" si="33"/>
        <v>567</v>
      </c>
      <c r="H47" s="43">
        <f t="shared" si="34"/>
        <v>169</v>
      </c>
      <c r="I47" s="43">
        <f t="shared" si="35"/>
        <v>592</v>
      </c>
      <c r="J47" s="43">
        <f t="shared" si="36"/>
        <v>178</v>
      </c>
      <c r="K47" s="43">
        <f t="shared" si="37"/>
        <v>623</v>
      </c>
      <c r="L47" s="43">
        <f t="shared" si="38"/>
        <v>187</v>
      </c>
      <c r="M47" s="43">
        <f t="shared" si="39"/>
        <v>653</v>
      </c>
      <c r="N47" s="43">
        <f t="shared" si="40"/>
        <v>196</v>
      </c>
      <c r="O47" s="43">
        <f t="shared" si="41"/>
        <v>684</v>
      </c>
      <c r="P47" s="43">
        <f t="shared" si="42"/>
        <v>205</v>
      </c>
      <c r="Q47" s="43">
        <f t="shared" si="43"/>
        <v>715</v>
      </c>
      <c r="R47" s="43">
        <f t="shared" si="44"/>
        <v>213</v>
      </c>
      <c r="S47" s="43">
        <f t="shared" si="45"/>
        <v>746</v>
      </c>
      <c r="T47" s="43">
        <f t="shared" si="46"/>
        <v>224</v>
      </c>
      <c r="U47" s="43">
        <f t="shared" si="47"/>
        <v>784</v>
      </c>
      <c r="V47" s="43">
        <f t="shared" si="48"/>
        <v>235</v>
      </c>
      <c r="W47" s="43">
        <f t="shared" si="49"/>
        <v>824</v>
      </c>
      <c r="X47" s="43">
        <f t="shared" si="50"/>
        <v>246</v>
      </c>
      <c r="Y47" s="43">
        <f t="shared" si="51"/>
        <v>862</v>
      </c>
      <c r="Z47" s="43">
        <f t="shared" si="52"/>
        <v>257</v>
      </c>
      <c r="AA47" s="43">
        <f t="shared" si="53"/>
        <v>901</v>
      </c>
      <c r="AB47" s="43">
        <f t="shared" si="54"/>
        <v>268</v>
      </c>
      <c r="AC47" s="45">
        <f t="shared" si="55"/>
        <v>940</v>
      </c>
    </row>
    <row r="48" spans="1:29" s="46" customFormat="1" ht="11.15" customHeight="1">
      <c r="A48" s="42">
        <v>9</v>
      </c>
      <c r="B48" s="43">
        <f t="shared" si="28"/>
        <v>166</v>
      </c>
      <c r="C48" s="43">
        <f t="shared" si="29"/>
        <v>582</v>
      </c>
      <c r="D48" s="43">
        <f t="shared" si="30"/>
        <v>174</v>
      </c>
      <c r="E48" s="43">
        <f t="shared" si="31"/>
        <v>609</v>
      </c>
      <c r="F48" s="43">
        <f t="shared" si="32"/>
        <v>183</v>
      </c>
      <c r="G48" s="43">
        <f t="shared" si="33"/>
        <v>638</v>
      </c>
      <c r="H48" s="43">
        <f t="shared" si="34"/>
        <v>190</v>
      </c>
      <c r="I48" s="43">
        <f t="shared" si="35"/>
        <v>665</v>
      </c>
      <c r="J48" s="43">
        <f t="shared" si="36"/>
        <v>200</v>
      </c>
      <c r="K48" s="43">
        <f t="shared" si="37"/>
        <v>700</v>
      </c>
      <c r="L48" s="43">
        <f t="shared" si="38"/>
        <v>210</v>
      </c>
      <c r="M48" s="43">
        <f t="shared" si="39"/>
        <v>735</v>
      </c>
      <c r="N48" s="43">
        <f t="shared" si="40"/>
        <v>220</v>
      </c>
      <c r="O48" s="43">
        <f t="shared" si="41"/>
        <v>769</v>
      </c>
      <c r="P48" s="43">
        <f t="shared" si="42"/>
        <v>230</v>
      </c>
      <c r="Q48" s="43">
        <f t="shared" si="43"/>
        <v>804</v>
      </c>
      <c r="R48" s="43">
        <f t="shared" si="44"/>
        <v>240</v>
      </c>
      <c r="S48" s="43">
        <f t="shared" si="45"/>
        <v>838</v>
      </c>
      <c r="T48" s="43">
        <f t="shared" si="46"/>
        <v>252</v>
      </c>
      <c r="U48" s="43">
        <f t="shared" si="47"/>
        <v>882</v>
      </c>
      <c r="V48" s="43">
        <f t="shared" si="48"/>
        <v>265</v>
      </c>
      <c r="W48" s="43">
        <f t="shared" si="49"/>
        <v>926</v>
      </c>
      <c r="X48" s="43">
        <f t="shared" si="50"/>
        <v>277</v>
      </c>
      <c r="Y48" s="43">
        <f t="shared" si="51"/>
        <v>970</v>
      </c>
      <c r="Z48" s="43">
        <f t="shared" si="52"/>
        <v>289</v>
      </c>
      <c r="AA48" s="43">
        <f t="shared" si="53"/>
        <v>1014</v>
      </c>
      <c r="AB48" s="43">
        <f t="shared" si="54"/>
        <v>302</v>
      </c>
      <c r="AC48" s="45">
        <f t="shared" si="55"/>
        <v>1058</v>
      </c>
    </row>
    <row r="49" spans="1:29" s="46" customFormat="1" ht="11.15" customHeight="1">
      <c r="A49" s="42">
        <v>10</v>
      </c>
      <c r="B49" s="43">
        <f t="shared" si="28"/>
        <v>185</v>
      </c>
      <c r="C49" s="43">
        <f t="shared" si="29"/>
        <v>647</v>
      </c>
      <c r="D49" s="43">
        <f t="shared" si="30"/>
        <v>194</v>
      </c>
      <c r="E49" s="43">
        <f t="shared" si="31"/>
        <v>678</v>
      </c>
      <c r="F49" s="43">
        <f t="shared" si="32"/>
        <v>202</v>
      </c>
      <c r="G49" s="43">
        <f t="shared" si="33"/>
        <v>708</v>
      </c>
      <c r="H49" s="43">
        <f t="shared" si="34"/>
        <v>211</v>
      </c>
      <c r="I49" s="43">
        <f t="shared" si="35"/>
        <v>739</v>
      </c>
      <c r="J49" s="43">
        <f t="shared" si="36"/>
        <v>222</v>
      </c>
      <c r="K49" s="43">
        <f t="shared" si="37"/>
        <v>778</v>
      </c>
      <c r="L49" s="43">
        <f t="shared" si="38"/>
        <v>233</v>
      </c>
      <c r="M49" s="43">
        <f t="shared" si="39"/>
        <v>816</v>
      </c>
      <c r="N49" s="43">
        <f t="shared" si="40"/>
        <v>244</v>
      </c>
      <c r="O49" s="43">
        <f t="shared" si="41"/>
        <v>855</v>
      </c>
      <c r="P49" s="43">
        <f t="shared" si="42"/>
        <v>255</v>
      </c>
      <c r="Q49" s="43">
        <f t="shared" si="43"/>
        <v>893</v>
      </c>
      <c r="R49" s="43">
        <f t="shared" si="44"/>
        <v>266</v>
      </c>
      <c r="S49" s="43">
        <f t="shared" si="45"/>
        <v>932</v>
      </c>
      <c r="T49" s="43">
        <f t="shared" si="46"/>
        <v>280</v>
      </c>
      <c r="U49" s="43">
        <f t="shared" si="47"/>
        <v>980</v>
      </c>
      <c r="V49" s="43">
        <f t="shared" si="48"/>
        <v>294</v>
      </c>
      <c r="W49" s="43">
        <f t="shared" si="49"/>
        <v>1030</v>
      </c>
      <c r="X49" s="43">
        <f t="shared" si="50"/>
        <v>308</v>
      </c>
      <c r="Y49" s="43">
        <f t="shared" si="51"/>
        <v>1078</v>
      </c>
      <c r="Z49" s="43">
        <f t="shared" si="52"/>
        <v>322</v>
      </c>
      <c r="AA49" s="43">
        <f t="shared" si="53"/>
        <v>1126</v>
      </c>
      <c r="AB49" s="43">
        <f t="shared" si="54"/>
        <v>336</v>
      </c>
      <c r="AC49" s="45">
        <f t="shared" si="55"/>
        <v>1176</v>
      </c>
    </row>
    <row r="50" spans="1:29" s="46" customFormat="1" ht="11.15" customHeight="1">
      <c r="A50" s="42">
        <v>11</v>
      </c>
      <c r="B50" s="43">
        <f t="shared" si="28"/>
        <v>203</v>
      </c>
      <c r="C50" s="43">
        <f t="shared" si="29"/>
        <v>712</v>
      </c>
      <c r="D50" s="43">
        <f t="shared" si="30"/>
        <v>213</v>
      </c>
      <c r="E50" s="43">
        <f t="shared" si="31"/>
        <v>746</v>
      </c>
      <c r="F50" s="43">
        <f t="shared" si="32"/>
        <v>222</v>
      </c>
      <c r="G50" s="43">
        <f t="shared" si="33"/>
        <v>779</v>
      </c>
      <c r="H50" s="43">
        <f t="shared" si="34"/>
        <v>232</v>
      </c>
      <c r="I50" s="43">
        <f t="shared" si="35"/>
        <v>813</v>
      </c>
      <c r="J50" s="43">
        <f t="shared" si="36"/>
        <v>244</v>
      </c>
      <c r="K50" s="43">
        <f t="shared" si="37"/>
        <v>856</v>
      </c>
      <c r="L50" s="43">
        <f t="shared" si="38"/>
        <v>256</v>
      </c>
      <c r="M50" s="43">
        <f t="shared" si="39"/>
        <v>898</v>
      </c>
      <c r="N50" s="43">
        <f t="shared" si="40"/>
        <v>268</v>
      </c>
      <c r="O50" s="43">
        <f t="shared" si="41"/>
        <v>940</v>
      </c>
      <c r="P50" s="43">
        <f t="shared" si="42"/>
        <v>281</v>
      </c>
      <c r="Q50" s="43">
        <f t="shared" si="43"/>
        <v>982</v>
      </c>
      <c r="R50" s="43">
        <f t="shared" si="44"/>
        <v>293</v>
      </c>
      <c r="S50" s="43">
        <f t="shared" si="45"/>
        <v>1025</v>
      </c>
      <c r="T50" s="43">
        <f t="shared" si="46"/>
        <v>308</v>
      </c>
      <c r="U50" s="43">
        <f t="shared" si="47"/>
        <v>1078</v>
      </c>
      <c r="V50" s="43">
        <f t="shared" si="48"/>
        <v>323</v>
      </c>
      <c r="W50" s="43">
        <f t="shared" si="49"/>
        <v>1132</v>
      </c>
      <c r="X50" s="43">
        <f t="shared" si="50"/>
        <v>339</v>
      </c>
      <c r="Y50" s="43">
        <f t="shared" si="51"/>
        <v>1186</v>
      </c>
      <c r="Z50" s="43">
        <f t="shared" si="52"/>
        <v>354</v>
      </c>
      <c r="AA50" s="43">
        <f t="shared" si="53"/>
        <v>1240</v>
      </c>
      <c r="AB50" s="43">
        <f t="shared" si="54"/>
        <v>370</v>
      </c>
      <c r="AC50" s="45">
        <f t="shared" si="55"/>
        <v>1294</v>
      </c>
    </row>
    <row r="51" spans="1:29" s="46" customFormat="1" ht="11.15" customHeight="1">
      <c r="A51" s="42">
        <v>12</v>
      </c>
      <c r="B51" s="43">
        <f t="shared" si="28"/>
        <v>222</v>
      </c>
      <c r="C51" s="43">
        <f t="shared" si="29"/>
        <v>777</v>
      </c>
      <c r="D51" s="43">
        <f t="shared" si="30"/>
        <v>232</v>
      </c>
      <c r="E51" s="43">
        <f t="shared" si="31"/>
        <v>813</v>
      </c>
      <c r="F51" s="43">
        <f t="shared" si="32"/>
        <v>243</v>
      </c>
      <c r="G51" s="43">
        <f t="shared" si="33"/>
        <v>850</v>
      </c>
      <c r="H51" s="43">
        <f t="shared" si="34"/>
        <v>253</v>
      </c>
      <c r="I51" s="43">
        <f t="shared" si="35"/>
        <v>887</v>
      </c>
      <c r="J51" s="43">
        <f t="shared" si="36"/>
        <v>266</v>
      </c>
      <c r="K51" s="43">
        <f t="shared" si="37"/>
        <v>933</v>
      </c>
      <c r="L51" s="43">
        <f t="shared" si="38"/>
        <v>279</v>
      </c>
      <c r="M51" s="43">
        <f t="shared" si="39"/>
        <v>979</v>
      </c>
      <c r="N51" s="43">
        <f t="shared" si="40"/>
        <v>293</v>
      </c>
      <c r="O51" s="43">
        <f t="shared" si="41"/>
        <v>1025</v>
      </c>
      <c r="P51" s="43">
        <f t="shared" si="42"/>
        <v>306</v>
      </c>
      <c r="Q51" s="43">
        <f t="shared" si="43"/>
        <v>1071</v>
      </c>
      <c r="R51" s="43">
        <f t="shared" si="44"/>
        <v>319</v>
      </c>
      <c r="S51" s="43">
        <f t="shared" si="45"/>
        <v>1118</v>
      </c>
      <c r="T51" s="43">
        <f t="shared" si="46"/>
        <v>337</v>
      </c>
      <c r="U51" s="43">
        <f t="shared" si="47"/>
        <v>1177</v>
      </c>
      <c r="V51" s="43">
        <f t="shared" si="48"/>
        <v>353</v>
      </c>
      <c r="W51" s="43">
        <f t="shared" si="49"/>
        <v>1235</v>
      </c>
      <c r="X51" s="43">
        <f t="shared" si="50"/>
        <v>370</v>
      </c>
      <c r="Y51" s="43">
        <f t="shared" si="51"/>
        <v>1294</v>
      </c>
      <c r="Z51" s="43">
        <f t="shared" si="52"/>
        <v>386</v>
      </c>
      <c r="AA51" s="43">
        <f t="shared" si="53"/>
        <v>1352</v>
      </c>
      <c r="AB51" s="43">
        <f t="shared" si="54"/>
        <v>403</v>
      </c>
      <c r="AC51" s="45">
        <f t="shared" si="55"/>
        <v>1410</v>
      </c>
    </row>
    <row r="52" spans="1:29" s="46" customFormat="1" ht="11.15" customHeight="1">
      <c r="A52" s="42">
        <v>13</v>
      </c>
      <c r="B52" s="43">
        <f t="shared" si="28"/>
        <v>240</v>
      </c>
      <c r="C52" s="43">
        <f t="shared" si="29"/>
        <v>840</v>
      </c>
      <c r="D52" s="43">
        <f t="shared" si="30"/>
        <v>252</v>
      </c>
      <c r="E52" s="43">
        <f t="shared" si="31"/>
        <v>881</v>
      </c>
      <c r="F52" s="43">
        <f t="shared" si="32"/>
        <v>263</v>
      </c>
      <c r="G52" s="43">
        <f t="shared" si="33"/>
        <v>921</v>
      </c>
      <c r="H52" s="43">
        <f t="shared" si="34"/>
        <v>275</v>
      </c>
      <c r="I52" s="43">
        <f t="shared" si="35"/>
        <v>961</v>
      </c>
      <c r="J52" s="43">
        <f t="shared" si="36"/>
        <v>289</v>
      </c>
      <c r="K52" s="43">
        <f t="shared" si="37"/>
        <v>1011</v>
      </c>
      <c r="L52" s="43">
        <f t="shared" si="38"/>
        <v>304</v>
      </c>
      <c r="M52" s="43">
        <f t="shared" si="39"/>
        <v>1061</v>
      </c>
      <c r="N52" s="43">
        <f t="shared" si="40"/>
        <v>318</v>
      </c>
      <c r="O52" s="43">
        <f t="shared" si="41"/>
        <v>1111</v>
      </c>
      <c r="P52" s="43">
        <f t="shared" si="42"/>
        <v>332</v>
      </c>
      <c r="Q52" s="43">
        <f t="shared" si="43"/>
        <v>1162</v>
      </c>
      <c r="R52" s="43">
        <f t="shared" si="44"/>
        <v>346</v>
      </c>
      <c r="S52" s="43">
        <f t="shared" si="45"/>
        <v>1211</v>
      </c>
      <c r="T52" s="43">
        <f t="shared" si="46"/>
        <v>364</v>
      </c>
      <c r="U52" s="43">
        <f t="shared" si="47"/>
        <v>1275</v>
      </c>
      <c r="V52" s="43">
        <f t="shared" si="48"/>
        <v>383</v>
      </c>
      <c r="W52" s="43">
        <f t="shared" si="49"/>
        <v>1338</v>
      </c>
      <c r="X52" s="43">
        <f t="shared" si="50"/>
        <v>400</v>
      </c>
      <c r="Y52" s="43">
        <f t="shared" si="51"/>
        <v>1401</v>
      </c>
      <c r="Z52" s="43">
        <f t="shared" si="52"/>
        <v>418</v>
      </c>
      <c r="AA52" s="43">
        <f t="shared" si="53"/>
        <v>1465</v>
      </c>
      <c r="AB52" s="43">
        <f t="shared" si="54"/>
        <v>437</v>
      </c>
      <c r="AC52" s="45">
        <f t="shared" si="55"/>
        <v>1528</v>
      </c>
    </row>
    <row r="53" spans="1:29" s="46" customFormat="1" ht="11.15" customHeight="1">
      <c r="A53" s="42">
        <v>14</v>
      </c>
      <c r="B53" s="43">
        <f t="shared" si="28"/>
        <v>259</v>
      </c>
      <c r="C53" s="43">
        <f t="shared" si="29"/>
        <v>905</v>
      </c>
      <c r="D53" s="43">
        <f t="shared" si="30"/>
        <v>271</v>
      </c>
      <c r="E53" s="43">
        <f t="shared" si="31"/>
        <v>948</v>
      </c>
      <c r="F53" s="43">
        <f t="shared" si="32"/>
        <v>284</v>
      </c>
      <c r="G53" s="43">
        <f t="shared" si="33"/>
        <v>992</v>
      </c>
      <c r="H53" s="43">
        <f t="shared" si="34"/>
        <v>296</v>
      </c>
      <c r="I53" s="43">
        <f t="shared" si="35"/>
        <v>1035</v>
      </c>
      <c r="J53" s="43">
        <f t="shared" si="36"/>
        <v>311</v>
      </c>
      <c r="K53" s="43">
        <f t="shared" si="37"/>
        <v>1089</v>
      </c>
      <c r="L53" s="43">
        <f t="shared" si="38"/>
        <v>327</v>
      </c>
      <c r="M53" s="43">
        <f t="shared" si="39"/>
        <v>1143</v>
      </c>
      <c r="N53" s="43">
        <f t="shared" si="40"/>
        <v>342</v>
      </c>
      <c r="O53" s="43">
        <f t="shared" si="41"/>
        <v>1197</v>
      </c>
      <c r="P53" s="43">
        <f t="shared" si="42"/>
        <v>357</v>
      </c>
      <c r="Q53" s="43">
        <f t="shared" si="43"/>
        <v>1251</v>
      </c>
      <c r="R53" s="43">
        <f t="shared" si="44"/>
        <v>373</v>
      </c>
      <c r="S53" s="43">
        <f t="shared" si="45"/>
        <v>1305</v>
      </c>
      <c r="T53" s="43">
        <f t="shared" si="46"/>
        <v>393</v>
      </c>
      <c r="U53" s="43">
        <f t="shared" si="47"/>
        <v>1373</v>
      </c>
      <c r="V53" s="43">
        <f t="shared" si="48"/>
        <v>411</v>
      </c>
      <c r="W53" s="43">
        <f t="shared" si="49"/>
        <v>1441</v>
      </c>
      <c r="X53" s="43">
        <f t="shared" si="50"/>
        <v>431</v>
      </c>
      <c r="Y53" s="43">
        <f t="shared" si="51"/>
        <v>1509</v>
      </c>
      <c r="Z53" s="43">
        <f t="shared" si="52"/>
        <v>451</v>
      </c>
      <c r="AA53" s="43">
        <f t="shared" si="53"/>
        <v>1577</v>
      </c>
      <c r="AB53" s="43">
        <f t="shared" si="54"/>
        <v>470</v>
      </c>
      <c r="AC53" s="45">
        <f t="shared" si="55"/>
        <v>1646</v>
      </c>
    </row>
    <row r="54" spans="1:29" s="46" customFormat="1" ht="11.15" customHeight="1">
      <c r="A54" s="42">
        <v>15</v>
      </c>
      <c r="B54" s="43">
        <f t="shared" si="28"/>
        <v>277</v>
      </c>
      <c r="C54" s="43">
        <f t="shared" si="29"/>
        <v>970</v>
      </c>
      <c r="D54" s="43">
        <f t="shared" si="30"/>
        <v>290</v>
      </c>
      <c r="E54" s="43">
        <f t="shared" si="31"/>
        <v>1016</v>
      </c>
      <c r="F54" s="43">
        <f t="shared" si="32"/>
        <v>304</v>
      </c>
      <c r="G54" s="43">
        <f t="shared" si="33"/>
        <v>1063</v>
      </c>
      <c r="H54" s="43">
        <f t="shared" si="34"/>
        <v>317</v>
      </c>
      <c r="I54" s="43">
        <f t="shared" si="35"/>
        <v>1109</v>
      </c>
      <c r="J54" s="43">
        <f t="shared" si="36"/>
        <v>333</v>
      </c>
      <c r="K54" s="43">
        <f t="shared" si="37"/>
        <v>1167</v>
      </c>
      <c r="L54" s="43">
        <f t="shared" si="38"/>
        <v>350</v>
      </c>
      <c r="M54" s="43">
        <f t="shared" si="39"/>
        <v>1224</v>
      </c>
      <c r="N54" s="43">
        <f t="shared" si="40"/>
        <v>366</v>
      </c>
      <c r="O54" s="43">
        <f t="shared" si="41"/>
        <v>1283</v>
      </c>
      <c r="P54" s="43">
        <f t="shared" si="42"/>
        <v>383</v>
      </c>
      <c r="Q54" s="43">
        <f t="shared" si="43"/>
        <v>1340</v>
      </c>
      <c r="R54" s="43">
        <f t="shared" si="44"/>
        <v>399</v>
      </c>
      <c r="S54" s="43">
        <f t="shared" si="45"/>
        <v>1398</v>
      </c>
      <c r="T54" s="43">
        <f t="shared" si="46"/>
        <v>420</v>
      </c>
      <c r="U54" s="43">
        <f t="shared" si="47"/>
        <v>1471</v>
      </c>
      <c r="V54" s="43">
        <f t="shared" si="48"/>
        <v>441</v>
      </c>
      <c r="W54" s="43">
        <f t="shared" si="49"/>
        <v>1544</v>
      </c>
      <c r="X54" s="43">
        <f t="shared" si="50"/>
        <v>462</v>
      </c>
      <c r="Y54" s="43">
        <f t="shared" si="51"/>
        <v>1617</v>
      </c>
      <c r="Z54" s="43">
        <f t="shared" si="52"/>
        <v>483</v>
      </c>
      <c r="AA54" s="43">
        <f t="shared" si="53"/>
        <v>1691</v>
      </c>
      <c r="AB54" s="43">
        <f t="shared" si="54"/>
        <v>504</v>
      </c>
      <c r="AC54" s="45">
        <f t="shared" si="55"/>
        <v>1763</v>
      </c>
    </row>
    <row r="55" spans="1:29" s="46" customFormat="1" ht="11.15" customHeight="1">
      <c r="A55" s="42">
        <v>16</v>
      </c>
      <c r="B55" s="43">
        <f t="shared" si="28"/>
        <v>296</v>
      </c>
      <c r="C55" s="43">
        <f t="shared" si="29"/>
        <v>1035</v>
      </c>
      <c r="D55" s="43">
        <f t="shared" si="30"/>
        <v>310</v>
      </c>
      <c r="E55" s="43">
        <f t="shared" si="31"/>
        <v>1085</v>
      </c>
      <c r="F55" s="43">
        <f t="shared" si="32"/>
        <v>323</v>
      </c>
      <c r="G55" s="43">
        <f t="shared" si="33"/>
        <v>1133</v>
      </c>
      <c r="H55" s="43">
        <f t="shared" si="34"/>
        <v>338</v>
      </c>
      <c r="I55" s="43">
        <f t="shared" si="35"/>
        <v>1183</v>
      </c>
      <c r="J55" s="43">
        <f t="shared" si="36"/>
        <v>355</v>
      </c>
      <c r="K55" s="43">
        <f t="shared" si="37"/>
        <v>1244</v>
      </c>
      <c r="L55" s="43">
        <f t="shared" si="38"/>
        <v>373</v>
      </c>
      <c r="M55" s="43">
        <f t="shared" si="39"/>
        <v>1306</v>
      </c>
      <c r="N55" s="43">
        <f t="shared" si="40"/>
        <v>391</v>
      </c>
      <c r="O55" s="43">
        <f t="shared" si="41"/>
        <v>1367</v>
      </c>
      <c r="P55" s="43">
        <f t="shared" si="42"/>
        <v>408</v>
      </c>
      <c r="Q55" s="43">
        <f t="shared" si="43"/>
        <v>1429</v>
      </c>
      <c r="R55" s="43">
        <f t="shared" si="44"/>
        <v>426</v>
      </c>
      <c r="S55" s="43">
        <f t="shared" si="45"/>
        <v>1491</v>
      </c>
      <c r="T55" s="43">
        <f t="shared" si="46"/>
        <v>448</v>
      </c>
      <c r="U55" s="43">
        <f t="shared" si="47"/>
        <v>1569</v>
      </c>
      <c r="V55" s="43">
        <f t="shared" si="48"/>
        <v>471</v>
      </c>
      <c r="W55" s="43">
        <f t="shared" si="49"/>
        <v>1647</v>
      </c>
      <c r="X55" s="43">
        <f t="shared" si="50"/>
        <v>493</v>
      </c>
      <c r="Y55" s="43">
        <f t="shared" si="51"/>
        <v>1725</v>
      </c>
      <c r="Z55" s="43">
        <f t="shared" si="52"/>
        <v>515</v>
      </c>
      <c r="AA55" s="43">
        <f t="shared" si="53"/>
        <v>1803</v>
      </c>
      <c r="AB55" s="43">
        <f t="shared" si="54"/>
        <v>538</v>
      </c>
      <c r="AC55" s="45">
        <f t="shared" si="55"/>
        <v>1881</v>
      </c>
    </row>
    <row r="56" spans="1:29" s="46" customFormat="1" ht="11.15" customHeight="1">
      <c r="A56" s="42">
        <v>17</v>
      </c>
      <c r="B56" s="43">
        <f t="shared" si="28"/>
        <v>315</v>
      </c>
      <c r="C56" s="43">
        <f t="shared" si="29"/>
        <v>1100</v>
      </c>
      <c r="D56" s="43">
        <f t="shared" si="30"/>
        <v>329</v>
      </c>
      <c r="E56" s="43">
        <f t="shared" si="31"/>
        <v>1152</v>
      </c>
      <c r="F56" s="43">
        <f t="shared" si="32"/>
        <v>344</v>
      </c>
      <c r="G56" s="43">
        <f t="shared" si="33"/>
        <v>1204</v>
      </c>
      <c r="H56" s="43">
        <f t="shared" si="34"/>
        <v>359</v>
      </c>
      <c r="I56" s="43">
        <f t="shared" si="35"/>
        <v>1256</v>
      </c>
      <c r="J56" s="43">
        <f t="shared" si="36"/>
        <v>377</v>
      </c>
      <c r="K56" s="43">
        <f t="shared" si="37"/>
        <v>1322</v>
      </c>
      <c r="L56" s="43">
        <f t="shared" si="38"/>
        <v>396</v>
      </c>
      <c r="M56" s="43">
        <f t="shared" si="39"/>
        <v>1387</v>
      </c>
      <c r="N56" s="43">
        <f t="shared" si="40"/>
        <v>415</v>
      </c>
      <c r="O56" s="43">
        <f t="shared" si="41"/>
        <v>1453</v>
      </c>
      <c r="P56" s="43">
        <f t="shared" si="42"/>
        <v>433</v>
      </c>
      <c r="Q56" s="43">
        <f t="shared" si="43"/>
        <v>1518</v>
      </c>
      <c r="R56" s="43">
        <f t="shared" si="44"/>
        <v>452</v>
      </c>
      <c r="S56" s="43">
        <f t="shared" si="45"/>
        <v>1584</v>
      </c>
      <c r="T56" s="43">
        <f t="shared" si="46"/>
        <v>476</v>
      </c>
      <c r="U56" s="43">
        <f t="shared" si="47"/>
        <v>1667</v>
      </c>
      <c r="V56" s="43">
        <f t="shared" si="48"/>
        <v>499</v>
      </c>
      <c r="W56" s="43">
        <f t="shared" si="49"/>
        <v>1750</v>
      </c>
      <c r="X56" s="43">
        <f t="shared" si="50"/>
        <v>524</v>
      </c>
      <c r="Y56" s="43">
        <f t="shared" si="51"/>
        <v>1833</v>
      </c>
      <c r="Z56" s="43">
        <f t="shared" si="52"/>
        <v>548</v>
      </c>
      <c r="AA56" s="43">
        <f t="shared" si="53"/>
        <v>1915</v>
      </c>
      <c r="AB56" s="43">
        <f t="shared" si="54"/>
        <v>571</v>
      </c>
      <c r="AC56" s="45">
        <f t="shared" si="55"/>
        <v>1999</v>
      </c>
    </row>
    <row r="57" spans="1:29" s="46" customFormat="1" ht="11.15" customHeight="1">
      <c r="A57" s="42">
        <v>18</v>
      </c>
      <c r="B57" s="43">
        <f t="shared" si="28"/>
        <v>332</v>
      </c>
      <c r="C57" s="43">
        <f t="shared" si="29"/>
        <v>1164</v>
      </c>
      <c r="D57" s="43">
        <f t="shared" si="30"/>
        <v>349</v>
      </c>
      <c r="E57" s="43">
        <f t="shared" si="31"/>
        <v>1220</v>
      </c>
      <c r="F57" s="43">
        <f t="shared" si="32"/>
        <v>364</v>
      </c>
      <c r="G57" s="43">
        <f t="shared" si="33"/>
        <v>1275</v>
      </c>
      <c r="H57" s="43">
        <f t="shared" si="34"/>
        <v>381</v>
      </c>
      <c r="I57" s="43">
        <f t="shared" si="35"/>
        <v>1331</v>
      </c>
      <c r="J57" s="43">
        <f t="shared" si="36"/>
        <v>400</v>
      </c>
      <c r="K57" s="43">
        <f t="shared" si="37"/>
        <v>1400</v>
      </c>
      <c r="L57" s="43">
        <f t="shared" si="38"/>
        <v>420</v>
      </c>
      <c r="M57" s="43">
        <f t="shared" si="39"/>
        <v>1470</v>
      </c>
      <c r="N57" s="43">
        <f t="shared" si="40"/>
        <v>440</v>
      </c>
      <c r="O57" s="43">
        <f t="shared" si="41"/>
        <v>1539</v>
      </c>
      <c r="P57" s="43">
        <f t="shared" si="42"/>
        <v>460</v>
      </c>
      <c r="Q57" s="43">
        <f t="shared" si="43"/>
        <v>1608</v>
      </c>
      <c r="R57" s="43">
        <f t="shared" si="44"/>
        <v>480</v>
      </c>
      <c r="S57" s="43">
        <f t="shared" si="45"/>
        <v>1677</v>
      </c>
      <c r="T57" s="43">
        <f t="shared" si="46"/>
        <v>504</v>
      </c>
      <c r="U57" s="43">
        <f t="shared" si="47"/>
        <v>1764</v>
      </c>
      <c r="V57" s="43">
        <f t="shared" si="48"/>
        <v>529</v>
      </c>
      <c r="W57" s="43">
        <f t="shared" si="49"/>
        <v>1852</v>
      </c>
      <c r="X57" s="43">
        <f t="shared" si="50"/>
        <v>554</v>
      </c>
      <c r="Y57" s="43">
        <f t="shared" si="51"/>
        <v>1940</v>
      </c>
      <c r="Z57" s="43">
        <f t="shared" si="52"/>
        <v>580</v>
      </c>
      <c r="AA57" s="43">
        <f t="shared" si="53"/>
        <v>2028</v>
      </c>
      <c r="AB57" s="43">
        <f t="shared" si="54"/>
        <v>605</v>
      </c>
      <c r="AC57" s="45">
        <f t="shared" si="55"/>
        <v>2116</v>
      </c>
    </row>
    <row r="58" spans="1:29" s="46" customFormat="1" ht="11.15" customHeight="1">
      <c r="A58" s="42">
        <v>19</v>
      </c>
      <c r="B58" s="43">
        <f t="shared" si="28"/>
        <v>351</v>
      </c>
      <c r="C58" s="43">
        <f t="shared" si="29"/>
        <v>1229</v>
      </c>
      <c r="D58" s="43">
        <f t="shared" si="30"/>
        <v>367</v>
      </c>
      <c r="E58" s="43">
        <f t="shared" si="31"/>
        <v>1287</v>
      </c>
      <c r="F58" s="43">
        <f t="shared" si="32"/>
        <v>385</v>
      </c>
      <c r="G58" s="43">
        <f t="shared" si="33"/>
        <v>1346</v>
      </c>
      <c r="H58" s="43">
        <f t="shared" si="34"/>
        <v>401</v>
      </c>
      <c r="I58" s="43">
        <f t="shared" si="35"/>
        <v>1405</v>
      </c>
      <c r="J58" s="43">
        <f t="shared" si="36"/>
        <v>422</v>
      </c>
      <c r="K58" s="43">
        <f t="shared" si="37"/>
        <v>1477</v>
      </c>
      <c r="L58" s="43">
        <f t="shared" si="38"/>
        <v>443</v>
      </c>
      <c r="M58" s="43">
        <f t="shared" si="39"/>
        <v>1551</v>
      </c>
      <c r="N58" s="43">
        <f t="shared" si="40"/>
        <v>464</v>
      </c>
      <c r="O58" s="43">
        <f t="shared" si="41"/>
        <v>1624</v>
      </c>
      <c r="P58" s="43">
        <f t="shared" si="42"/>
        <v>485</v>
      </c>
      <c r="Q58" s="43">
        <f t="shared" si="43"/>
        <v>1697</v>
      </c>
      <c r="R58" s="43">
        <f t="shared" si="44"/>
        <v>506</v>
      </c>
      <c r="S58" s="43">
        <f t="shared" si="45"/>
        <v>1770</v>
      </c>
      <c r="T58" s="43">
        <f t="shared" si="46"/>
        <v>532</v>
      </c>
      <c r="U58" s="43">
        <f t="shared" si="47"/>
        <v>1863</v>
      </c>
      <c r="V58" s="43">
        <f t="shared" si="48"/>
        <v>559</v>
      </c>
      <c r="W58" s="43">
        <f t="shared" si="49"/>
        <v>1956</v>
      </c>
      <c r="X58" s="43">
        <f t="shared" si="50"/>
        <v>585</v>
      </c>
      <c r="Y58" s="43">
        <f t="shared" si="51"/>
        <v>2048</v>
      </c>
      <c r="Z58" s="43">
        <f t="shared" si="52"/>
        <v>612</v>
      </c>
      <c r="AA58" s="43">
        <f t="shared" si="53"/>
        <v>2141</v>
      </c>
      <c r="AB58" s="43">
        <f t="shared" si="54"/>
        <v>638</v>
      </c>
      <c r="AC58" s="45">
        <f t="shared" si="55"/>
        <v>2233</v>
      </c>
    </row>
    <row r="59" spans="1:29" s="46" customFormat="1" ht="11.15" customHeight="1">
      <c r="A59" s="42">
        <v>20</v>
      </c>
      <c r="B59" s="43">
        <f t="shared" si="28"/>
        <v>370</v>
      </c>
      <c r="C59" s="43">
        <f t="shared" si="29"/>
        <v>1294</v>
      </c>
      <c r="D59" s="43">
        <f t="shared" si="30"/>
        <v>387</v>
      </c>
      <c r="E59" s="43">
        <f t="shared" si="31"/>
        <v>1355</v>
      </c>
      <c r="F59" s="43">
        <f t="shared" si="32"/>
        <v>405</v>
      </c>
      <c r="G59" s="43">
        <f t="shared" si="33"/>
        <v>1417</v>
      </c>
      <c r="H59" s="43">
        <f t="shared" si="34"/>
        <v>422</v>
      </c>
      <c r="I59" s="43">
        <f t="shared" si="35"/>
        <v>1478</v>
      </c>
      <c r="J59" s="43">
        <f t="shared" si="36"/>
        <v>444</v>
      </c>
      <c r="K59" s="43">
        <f t="shared" si="37"/>
        <v>1555</v>
      </c>
      <c r="L59" s="43">
        <f t="shared" si="38"/>
        <v>466</v>
      </c>
      <c r="M59" s="43">
        <f t="shared" si="39"/>
        <v>1632</v>
      </c>
      <c r="N59" s="43">
        <f t="shared" si="40"/>
        <v>488</v>
      </c>
      <c r="O59" s="43">
        <f t="shared" si="41"/>
        <v>1709</v>
      </c>
      <c r="P59" s="43">
        <f t="shared" si="42"/>
        <v>510</v>
      </c>
      <c r="Q59" s="43">
        <f t="shared" si="43"/>
        <v>1786</v>
      </c>
      <c r="R59" s="43">
        <f t="shared" si="44"/>
        <v>532</v>
      </c>
      <c r="S59" s="43">
        <f t="shared" si="45"/>
        <v>1863</v>
      </c>
      <c r="T59" s="43">
        <f t="shared" si="46"/>
        <v>560</v>
      </c>
      <c r="U59" s="43">
        <f t="shared" si="47"/>
        <v>1961</v>
      </c>
      <c r="V59" s="43">
        <f t="shared" si="48"/>
        <v>588</v>
      </c>
      <c r="W59" s="43">
        <f t="shared" si="49"/>
        <v>2058</v>
      </c>
      <c r="X59" s="43">
        <f t="shared" si="50"/>
        <v>616</v>
      </c>
      <c r="Y59" s="43">
        <f t="shared" si="51"/>
        <v>2156</v>
      </c>
      <c r="Z59" s="43">
        <f t="shared" si="52"/>
        <v>644</v>
      </c>
      <c r="AA59" s="43">
        <f t="shared" si="53"/>
        <v>2254</v>
      </c>
      <c r="AB59" s="43">
        <f t="shared" si="54"/>
        <v>672</v>
      </c>
      <c r="AC59" s="45">
        <f t="shared" si="55"/>
        <v>2351</v>
      </c>
    </row>
    <row r="60" spans="1:29" s="46" customFormat="1" ht="11.15" customHeight="1">
      <c r="A60" s="42">
        <v>21</v>
      </c>
      <c r="B60" s="43">
        <f t="shared" si="28"/>
        <v>388</v>
      </c>
      <c r="C60" s="43">
        <f t="shared" si="29"/>
        <v>1358</v>
      </c>
      <c r="D60" s="43">
        <f t="shared" si="30"/>
        <v>407</v>
      </c>
      <c r="E60" s="43">
        <f t="shared" si="31"/>
        <v>1423</v>
      </c>
      <c r="F60" s="43">
        <f t="shared" si="32"/>
        <v>425</v>
      </c>
      <c r="G60" s="43">
        <f t="shared" si="33"/>
        <v>1487</v>
      </c>
      <c r="H60" s="43">
        <f t="shared" si="34"/>
        <v>443</v>
      </c>
      <c r="I60" s="43">
        <f t="shared" si="35"/>
        <v>1552</v>
      </c>
      <c r="J60" s="43">
        <f t="shared" si="36"/>
        <v>466</v>
      </c>
      <c r="K60" s="43">
        <f t="shared" si="37"/>
        <v>1633</v>
      </c>
      <c r="L60" s="43">
        <f t="shared" si="38"/>
        <v>490</v>
      </c>
      <c r="M60" s="43">
        <f t="shared" si="39"/>
        <v>1714</v>
      </c>
      <c r="N60" s="43">
        <f t="shared" si="40"/>
        <v>513</v>
      </c>
      <c r="O60" s="43">
        <f t="shared" si="41"/>
        <v>1795</v>
      </c>
      <c r="P60" s="43">
        <f t="shared" si="42"/>
        <v>536</v>
      </c>
      <c r="Q60" s="43">
        <f t="shared" si="43"/>
        <v>1876</v>
      </c>
      <c r="R60" s="43">
        <f t="shared" si="44"/>
        <v>559</v>
      </c>
      <c r="S60" s="43">
        <f t="shared" si="45"/>
        <v>1957</v>
      </c>
      <c r="T60" s="43">
        <f t="shared" si="46"/>
        <v>588</v>
      </c>
      <c r="U60" s="43">
        <f t="shared" si="47"/>
        <v>2059</v>
      </c>
      <c r="V60" s="43">
        <f t="shared" si="48"/>
        <v>617</v>
      </c>
      <c r="W60" s="43">
        <f t="shared" si="49"/>
        <v>2161</v>
      </c>
      <c r="X60" s="43">
        <f t="shared" si="50"/>
        <v>647</v>
      </c>
      <c r="Y60" s="43">
        <f t="shared" si="51"/>
        <v>2264</v>
      </c>
      <c r="Z60" s="43">
        <f t="shared" si="52"/>
        <v>676</v>
      </c>
      <c r="AA60" s="43">
        <f t="shared" si="53"/>
        <v>2366</v>
      </c>
      <c r="AB60" s="43">
        <f t="shared" si="54"/>
        <v>705</v>
      </c>
      <c r="AC60" s="45">
        <f t="shared" si="55"/>
        <v>2468</v>
      </c>
    </row>
    <row r="61" spans="1:29" s="46" customFormat="1" ht="11.15" customHeight="1">
      <c r="A61" s="42">
        <v>22</v>
      </c>
      <c r="B61" s="43">
        <f t="shared" si="28"/>
        <v>407</v>
      </c>
      <c r="C61" s="43">
        <f t="shared" si="29"/>
        <v>1423</v>
      </c>
      <c r="D61" s="43">
        <f t="shared" si="30"/>
        <v>426</v>
      </c>
      <c r="E61" s="43">
        <f t="shared" si="31"/>
        <v>1491</v>
      </c>
      <c r="F61" s="43">
        <f t="shared" si="32"/>
        <v>445</v>
      </c>
      <c r="G61" s="43">
        <f t="shared" si="33"/>
        <v>1559</v>
      </c>
      <c r="H61" s="43">
        <f t="shared" si="34"/>
        <v>464</v>
      </c>
      <c r="I61" s="43">
        <f t="shared" si="35"/>
        <v>1626</v>
      </c>
      <c r="J61" s="43">
        <f t="shared" si="36"/>
        <v>488</v>
      </c>
      <c r="K61" s="43">
        <f t="shared" si="37"/>
        <v>1711</v>
      </c>
      <c r="L61" s="43">
        <f t="shared" si="38"/>
        <v>513</v>
      </c>
      <c r="M61" s="43">
        <f t="shared" si="39"/>
        <v>1795</v>
      </c>
      <c r="N61" s="43">
        <f t="shared" si="40"/>
        <v>537</v>
      </c>
      <c r="O61" s="43">
        <f t="shared" si="41"/>
        <v>1880</v>
      </c>
      <c r="P61" s="43">
        <f t="shared" si="42"/>
        <v>561</v>
      </c>
      <c r="Q61" s="43">
        <f t="shared" si="43"/>
        <v>1965</v>
      </c>
      <c r="R61" s="43">
        <f t="shared" si="44"/>
        <v>585</v>
      </c>
      <c r="S61" s="43">
        <f t="shared" si="45"/>
        <v>2049</v>
      </c>
      <c r="T61" s="43">
        <f t="shared" si="46"/>
        <v>616</v>
      </c>
      <c r="U61" s="43">
        <f t="shared" si="47"/>
        <v>2157</v>
      </c>
      <c r="V61" s="43">
        <f t="shared" si="48"/>
        <v>647</v>
      </c>
      <c r="W61" s="43">
        <f t="shared" si="49"/>
        <v>2264</v>
      </c>
      <c r="X61" s="43">
        <f t="shared" si="50"/>
        <v>678</v>
      </c>
      <c r="Y61" s="43">
        <f t="shared" si="51"/>
        <v>2372</v>
      </c>
      <c r="Z61" s="43">
        <f t="shared" si="52"/>
        <v>708</v>
      </c>
      <c r="AA61" s="43">
        <f t="shared" si="53"/>
        <v>2479</v>
      </c>
      <c r="AB61" s="43">
        <f t="shared" si="54"/>
        <v>739</v>
      </c>
      <c r="AC61" s="45">
        <f t="shared" si="55"/>
        <v>2586</v>
      </c>
    </row>
    <row r="62" spans="1:29" s="46" customFormat="1" ht="11.15" customHeight="1">
      <c r="A62" s="42">
        <v>23</v>
      </c>
      <c r="B62" s="43">
        <f t="shared" si="28"/>
        <v>425</v>
      </c>
      <c r="C62" s="43">
        <f t="shared" si="29"/>
        <v>1487</v>
      </c>
      <c r="D62" s="43">
        <f t="shared" si="30"/>
        <v>445</v>
      </c>
      <c r="E62" s="43">
        <f t="shared" si="31"/>
        <v>1559</v>
      </c>
      <c r="F62" s="43">
        <f t="shared" si="32"/>
        <v>465</v>
      </c>
      <c r="G62" s="43">
        <f t="shared" si="33"/>
        <v>1629</v>
      </c>
      <c r="H62" s="43">
        <f t="shared" si="34"/>
        <v>486</v>
      </c>
      <c r="I62" s="43">
        <f t="shared" si="35"/>
        <v>1701</v>
      </c>
      <c r="J62" s="43">
        <f t="shared" si="36"/>
        <v>511</v>
      </c>
      <c r="K62" s="43">
        <f t="shared" si="37"/>
        <v>1789</v>
      </c>
      <c r="L62" s="43">
        <f t="shared" si="38"/>
        <v>537</v>
      </c>
      <c r="M62" s="43">
        <f t="shared" si="39"/>
        <v>1878</v>
      </c>
      <c r="N62" s="43">
        <f t="shared" si="40"/>
        <v>562</v>
      </c>
      <c r="O62" s="43">
        <f t="shared" si="41"/>
        <v>1966</v>
      </c>
      <c r="P62" s="43">
        <f t="shared" si="42"/>
        <v>587</v>
      </c>
      <c r="Q62" s="43">
        <f t="shared" si="43"/>
        <v>2055</v>
      </c>
      <c r="R62" s="43">
        <f t="shared" si="44"/>
        <v>613</v>
      </c>
      <c r="S62" s="43">
        <f t="shared" si="45"/>
        <v>2143</v>
      </c>
      <c r="T62" s="43">
        <f t="shared" si="46"/>
        <v>645</v>
      </c>
      <c r="U62" s="43">
        <f t="shared" si="47"/>
        <v>2255</v>
      </c>
      <c r="V62" s="43">
        <f t="shared" si="48"/>
        <v>676</v>
      </c>
      <c r="W62" s="43">
        <f t="shared" si="49"/>
        <v>2367</v>
      </c>
      <c r="X62" s="43">
        <f t="shared" si="50"/>
        <v>708</v>
      </c>
      <c r="Y62" s="43">
        <f t="shared" si="51"/>
        <v>2479</v>
      </c>
      <c r="Z62" s="43">
        <f t="shared" si="52"/>
        <v>740</v>
      </c>
      <c r="AA62" s="43">
        <f t="shared" si="53"/>
        <v>2592</v>
      </c>
      <c r="AB62" s="43">
        <f t="shared" si="54"/>
        <v>772</v>
      </c>
      <c r="AC62" s="45">
        <f t="shared" si="55"/>
        <v>2704</v>
      </c>
    </row>
    <row r="63" spans="1:29" s="46" customFormat="1" ht="11.15" customHeight="1">
      <c r="A63" s="42">
        <v>24</v>
      </c>
      <c r="B63" s="43">
        <f t="shared" si="28"/>
        <v>443</v>
      </c>
      <c r="C63" s="43">
        <f t="shared" si="29"/>
        <v>1552</v>
      </c>
      <c r="D63" s="43">
        <f t="shared" si="30"/>
        <v>464</v>
      </c>
      <c r="E63" s="43">
        <f t="shared" si="31"/>
        <v>1626</v>
      </c>
      <c r="F63" s="43">
        <f t="shared" si="32"/>
        <v>486</v>
      </c>
      <c r="G63" s="43">
        <f t="shared" si="33"/>
        <v>1701</v>
      </c>
      <c r="H63" s="43">
        <f t="shared" si="34"/>
        <v>507</v>
      </c>
      <c r="I63" s="43">
        <f t="shared" si="35"/>
        <v>1774</v>
      </c>
      <c r="J63" s="43">
        <f t="shared" si="36"/>
        <v>533</v>
      </c>
      <c r="K63" s="43">
        <f t="shared" si="37"/>
        <v>1867</v>
      </c>
      <c r="L63" s="43">
        <f t="shared" si="38"/>
        <v>560</v>
      </c>
      <c r="M63" s="43">
        <f t="shared" si="39"/>
        <v>1959</v>
      </c>
      <c r="N63" s="43">
        <f t="shared" si="40"/>
        <v>586</v>
      </c>
      <c r="O63" s="43">
        <f t="shared" si="41"/>
        <v>2051</v>
      </c>
      <c r="P63" s="43">
        <f t="shared" si="42"/>
        <v>613</v>
      </c>
      <c r="Q63" s="43">
        <f t="shared" si="43"/>
        <v>2144</v>
      </c>
      <c r="R63" s="43">
        <f t="shared" si="44"/>
        <v>639</v>
      </c>
      <c r="S63" s="43">
        <f t="shared" si="45"/>
        <v>2236</v>
      </c>
      <c r="T63" s="43">
        <f t="shared" si="46"/>
        <v>672</v>
      </c>
      <c r="U63" s="43">
        <f t="shared" si="47"/>
        <v>2353</v>
      </c>
      <c r="V63" s="43">
        <f t="shared" si="48"/>
        <v>706</v>
      </c>
      <c r="W63" s="43">
        <f t="shared" si="49"/>
        <v>2471</v>
      </c>
      <c r="X63" s="43">
        <f t="shared" si="50"/>
        <v>739</v>
      </c>
      <c r="Y63" s="43">
        <f t="shared" si="51"/>
        <v>2587</v>
      </c>
      <c r="Z63" s="43">
        <f t="shared" si="52"/>
        <v>772</v>
      </c>
      <c r="AA63" s="43">
        <f t="shared" si="53"/>
        <v>2704</v>
      </c>
      <c r="AB63" s="43">
        <f t="shared" si="54"/>
        <v>806</v>
      </c>
      <c r="AC63" s="45">
        <f t="shared" si="55"/>
        <v>2821</v>
      </c>
    </row>
    <row r="64" spans="1:29" s="46" customFormat="1" ht="11.15" customHeight="1">
      <c r="A64" s="42">
        <v>25</v>
      </c>
      <c r="B64" s="43">
        <f t="shared" si="28"/>
        <v>462</v>
      </c>
      <c r="C64" s="43">
        <f t="shared" si="29"/>
        <v>1617</v>
      </c>
      <c r="D64" s="43">
        <f t="shared" si="30"/>
        <v>484</v>
      </c>
      <c r="E64" s="43">
        <f t="shared" si="31"/>
        <v>1694</v>
      </c>
      <c r="F64" s="43">
        <f t="shared" si="32"/>
        <v>506</v>
      </c>
      <c r="G64" s="43">
        <f t="shared" si="33"/>
        <v>1771</v>
      </c>
      <c r="H64" s="43">
        <f t="shared" si="34"/>
        <v>528</v>
      </c>
      <c r="I64" s="43">
        <f t="shared" si="35"/>
        <v>1848</v>
      </c>
      <c r="J64" s="43">
        <f t="shared" si="36"/>
        <v>556</v>
      </c>
      <c r="K64" s="43">
        <f t="shared" si="37"/>
        <v>1945</v>
      </c>
      <c r="L64" s="43">
        <f t="shared" si="38"/>
        <v>583</v>
      </c>
      <c r="M64" s="43">
        <f t="shared" si="39"/>
        <v>2041</v>
      </c>
      <c r="N64" s="43">
        <f t="shared" si="40"/>
        <v>611</v>
      </c>
      <c r="O64" s="43">
        <f t="shared" si="41"/>
        <v>2137</v>
      </c>
      <c r="P64" s="43">
        <f t="shared" si="42"/>
        <v>638</v>
      </c>
      <c r="Q64" s="43">
        <f t="shared" si="43"/>
        <v>2233</v>
      </c>
      <c r="R64" s="43">
        <f t="shared" si="44"/>
        <v>666</v>
      </c>
      <c r="S64" s="43">
        <f t="shared" si="45"/>
        <v>2330</v>
      </c>
      <c r="T64" s="43">
        <f t="shared" si="46"/>
        <v>701</v>
      </c>
      <c r="U64" s="43">
        <f t="shared" si="47"/>
        <v>2451</v>
      </c>
      <c r="V64" s="43">
        <f t="shared" si="48"/>
        <v>735</v>
      </c>
      <c r="W64" s="43">
        <f t="shared" si="49"/>
        <v>2573</v>
      </c>
      <c r="X64" s="43">
        <f t="shared" si="50"/>
        <v>770</v>
      </c>
      <c r="Y64" s="43">
        <f t="shared" si="51"/>
        <v>2695</v>
      </c>
      <c r="Z64" s="43">
        <f t="shared" si="52"/>
        <v>805</v>
      </c>
      <c r="AA64" s="43">
        <f t="shared" si="53"/>
        <v>2817</v>
      </c>
      <c r="AB64" s="43">
        <f t="shared" si="54"/>
        <v>839</v>
      </c>
      <c r="AC64" s="45">
        <f t="shared" si="55"/>
        <v>2939</v>
      </c>
    </row>
    <row r="65" spans="1:29" s="46" customFormat="1" ht="11.15" customHeight="1">
      <c r="A65" s="42">
        <v>26</v>
      </c>
      <c r="B65" s="43">
        <f t="shared" si="28"/>
        <v>481</v>
      </c>
      <c r="C65" s="43">
        <f t="shared" si="29"/>
        <v>1682</v>
      </c>
      <c r="D65" s="43">
        <f t="shared" si="30"/>
        <v>504</v>
      </c>
      <c r="E65" s="43">
        <f t="shared" si="31"/>
        <v>1762</v>
      </c>
      <c r="F65" s="43">
        <f t="shared" si="32"/>
        <v>526</v>
      </c>
      <c r="G65" s="43">
        <f t="shared" si="33"/>
        <v>1841</v>
      </c>
      <c r="H65" s="43">
        <f t="shared" si="34"/>
        <v>549</v>
      </c>
      <c r="I65" s="43">
        <f t="shared" si="35"/>
        <v>1922</v>
      </c>
      <c r="J65" s="43">
        <f t="shared" si="36"/>
        <v>578</v>
      </c>
      <c r="K65" s="43">
        <f t="shared" si="37"/>
        <v>2022</v>
      </c>
      <c r="L65" s="43">
        <f t="shared" si="38"/>
        <v>606</v>
      </c>
      <c r="M65" s="43">
        <f t="shared" si="39"/>
        <v>2122</v>
      </c>
      <c r="N65" s="43">
        <f t="shared" si="40"/>
        <v>635</v>
      </c>
      <c r="O65" s="43">
        <f t="shared" si="41"/>
        <v>2222</v>
      </c>
      <c r="P65" s="43">
        <f t="shared" si="42"/>
        <v>663</v>
      </c>
      <c r="Q65" s="43">
        <f t="shared" si="43"/>
        <v>2322</v>
      </c>
      <c r="R65" s="43">
        <f t="shared" si="44"/>
        <v>692</v>
      </c>
      <c r="S65" s="43">
        <f t="shared" si="45"/>
        <v>2422</v>
      </c>
      <c r="T65" s="43">
        <f t="shared" si="46"/>
        <v>728</v>
      </c>
      <c r="U65" s="43">
        <f t="shared" si="47"/>
        <v>2549</v>
      </c>
      <c r="V65" s="43">
        <f t="shared" si="48"/>
        <v>765</v>
      </c>
      <c r="W65" s="43">
        <f t="shared" si="49"/>
        <v>2676</v>
      </c>
      <c r="X65" s="43">
        <f t="shared" si="50"/>
        <v>801</v>
      </c>
      <c r="Y65" s="43">
        <f t="shared" si="51"/>
        <v>2803</v>
      </c>
      <c r="Z65" s="43">
        <f t="shared" si="52"/>
        <v>837</v>
      </c>
      <c r="AA65" s="43">
        <f t="shared" si="53"/>
        <v>2929</v>
      </c>
      <c r="AB65" s="43">
        <f t="shared" si="54"/>
        <v>873</v>
      </c>
      <c r="AC65" s="45">
        <f t="shared" si="55"/>
        <v>3057</v>
      </c>
    </row>
    <row r="66" spans="1:29" s="46" customFormat="1" ht="11.15" customHeight="1">
      <c r="A66" s="42">
        <v>27</v>
      </c>
      <c r="B66" s="43">
        <f t="shared" si="28"/>
        <v>499</v>
      </c>
      <c r="C66" s="43">
        <f t="shared" si="29"/>
        <v>1747</v>
      </c>
      <c r="D66" s="43">
        <f t="shared" si="30"/>
        <v>523</v>
      </c>
      <c r="E66" s="43">
        <f t="shared" si="31"/>
        <v>1829</v>
      </c>
      <c r="F66" s="43">
        <f t="shared" si="32"/>
        <v>547</v>
      </c>
      <c r="G66" s="43">
        <f t="shared" si="33"/>
        <v>1913</v>
      </c>
      <c r="H66" s="43">
        <f t="shared" si="34"/>
        <v>570</v>
      </c>
      <c r="I66" s="43">
        <f t="shared" si="35"/>
        <v>1995</v>
      </c>
      <c r="J66" s="43">
        <f t="shared" si="36"/>
        <v>600</v>
      </c>
      <c r="K66" s="43">
        <f t="shared" si="37"/>
        <v>2100</v>
      </c>
      <c r="L66" s="43">
        <f t="shared" si="38"/>
        <v>629</v>
      </c>
      <c r="M66" s="43">
        <f t="shared" si="39"/>
        <v>2203</v>
      </c>
      <c r="N66" s="43">
        <f t="shared" si="40"/>
        <v>659</v>
      </c>
      <c r="O66" s="43">
        <f t="shared" si="41"/>
        <v>2308</v>
      </c>
      <c r="P66" s="43">
        <f t="shared" si="42"/>
        <v>689</v>
      </c>
      <c r="Q66" s="43">
        <f t="shared" si="43"/>
        <v>2411</v>
      </c>
      <c r="R66" s="43">
        <f t="shared" si="44"/>
        <v>718</v>
      </c>
      <c r="S66" s="43">
        <f t="shared" si="45"/>
        <v>2516</v>
      </c>
      <c r="T66" s="43">
        <f t="shared" si="46"/>
        <v>757</v>
      </c>
      <c r="U66" s="43">
        <f t="shared" si="47"/>
        <v>2648</v>
      </c>
      <c r="V66" s="43">
        <f t="shared" si="48"/>
        <v>794</v>
      </c>
      <c r="W66" s="43">
        <f t="shared" si="49"/>
        <v>2779</v>
      </c>
      <c r="X66" s="43">
        <f t="shared" si="50"/>
        <v>832</v>
      </c>
      <c r="Y66" s="43">
        <f t="shared" si="51"/>
        <v>2911</v>
      </c>
      <c r="Z66" s="43">
        <f t="shared" si="52"/>
        <v>869</v>
      </c>
      <c r="AA66" s="43">
        <f t="shared" si="53"/>
        <v>3043</v>
      </c>
      <c r="AB66" s="43">
        <f t="shared" si="54"/>
        <v>906</v>
      </c>
      <c r="AC66" s="45">
        <f t="shared" si="55"/>
        <v>3174</v>
      </c>
    </row>
    <row r="67" spans="1:29" s="46" customFormat="1" ht="11.15" customHeight="1">
      <c r="A67" s="42">
        <v>28</v>
      </c>
      <c r="B67" s="43">
        <f t="shared" si="28"/>
        <v>517</v>
      </c>
      <c r="C67" s="43">
        <f t="shared" si="29"/>
        <v>1811</v>
      </c>
      <c r="D67" s="43">
        <f t="shared" si="30"/>
        <v>542</v>
      </c>
      <c r="E67" s="43">
        <f t="shared" si="31"/>
        <v>1897</v>
      </c>
      <c r="F67" s="43">
        <f t="shared" si="32"/>
        <v>567</v>
      </c>
      <c r="G67" s="43">
        <f t="shared" si="33"/>
        <v>1983</v>
      </c>
      <c r="H67" s="43">
        <f t="shared" si="34"/>
        <v>592</v>
      </c>
      <c r="I67" s="43">
        <f t="shared" si="35"/>
        <v>2070</v>
      </c>
      <c r="J67" s="43">
        <f t="shared" si="36"/>
        <v>623</v>
      </c>
      <c r="K67" s="43">
        <f t="shared" si="37"/>
        <v>2178</v>
      </c>
      <c r="L67" s="43">
        <f t="shared" si="38"/>
        <v>653</v>
      </c>
      <c r="M67" s="43">
        <f t="shared" si="39"/>
        <v>2286</v>
      </c>
      <c r="N67" s="43">
        <f t="shared" si="40"/>
        <v>684</v>
      </c>
      <c r="O67" s="43">
        <f t="shared" si="41"/>
        <v>2394</v>
      </c>
      <c r="P67" s="43">
        <f t="shared" si="42"/>
        <v>715</v>
      </c>
      <c r="Q67" s="43">
        <f t="shared" si="43"/>
        <v>2501</v>
      </c>
      <c r="R67" s="43">
        <f t="shared" si="44"/>
        <v>746</v>
      </c>
      <c r="S67" s="43">
        <f t="shared" si="45"/>
        <v>2609</v>
      </c>
      <c r="T67" s="43">
        <f t="shared" si="46"/>
        <v>784</v>
      </c>
      <c r="U67" s="43">
        <f t="shared" si="47"/>
        <v>2746</v>
      </c>
      <c r="V67" s="43">
        <f t="shared" si="48"/>
        <v>824</v>
      </c>
      <c r="W67" s="43">
        <f t="shared" si="49"/>
        <v>2882</v>
      </c>
      <c r="X67" s="43">
        <f t="shared" si="50"/>
        <v>862</v>
      </c>
      <c r="Y67" s="43">
        <f t="shared" si="51"/>
        <v>3018</v>
      </c>
      <c r="Z67" s="43">
        <f t="shared" si="52"/>
        <v>901</v>
      </c>
      <c r="AA67" s="43">
        <f t="shared" si="53"/>
        <v>3155</v>
      </c>
      <c r="AB67" s="43">
        <f t="shared" si="54"/>
        <v>940</v>
      </c>
      <c r="AC67" s="45">
        <f t="shared" si="55"/>
        <v>3291</v>
      </c>
    </row>
    <row r="68" spans="1:29" s="46" customFormat="1" ht="11.15" customHeight="1">
      <c r="A68" s="42">
        <v>29</v>
      </c>
      <c r="B68" s="43">
        <f t="shared" si="28"/>
        <v>536</v>
      </c>
      <c r="C68" s="43">
        <f t="shared" si="29"/>
        <v>1876</v>
      </c>
      <c r="D68" s="43">
        <f t="shared" si="30"/>
        <v>561</v>
      </c>
      <c r="E68" s="43">
        <f t="shared" si="31"/>
        <v>1965</v>
      </c>
      <c r="F68" s="43">
        <f t="shared" si="32"/>
        <v>587</v>
      </c>
      <c r="G68" s="43">
        <f t="shared" si="33"/>
        <v>2055</v>
      </c>
      <c r="H68" s="43">
        <f t="shared" si="34"/>
        <v>613</v>
      </c>
      <c r="I68" s="43">
        <f t="shared" si="35"/>
        <v>2144</v>
      </c>
      <c r="J68" s="43">
        <f t="shared" si="36"/>
        <v>645</v>
      </c>
      <c r="K68" s="43">
        <f t="shared" si="37"/>
        <v>2255</v>
      </c>
      <c r="L68" s="43">
        <f t="shared" si="38"/>
        <v>676</v>
      </c>
      <c r="M68" s="43">
        <f t="shared" si="39"/>
        <v>2367</v>
      </c>
      <c r="N68" s="43">
        <f t="shared" si="40"/>
        <v>708</v>
      </c>
      <c r="O68" s="43">
        <f t="shared" si="41"/>
        <v>2478</v>
      </c>
      <c r="P68" s="43">
        <f t="shared" si="42"/>
        <v>740</v>
      </c>
      <c r="Q68" s="43">
        <f t="shared" si="43"/>
        <v>2590</v>
      </c>
      <c r="R68" s="43">
        <f t="shared" si="44"/>
        <v>772</v>
      </c>
      <c r="S68" s="43">
        <f t="shared" si="45"/>
        <v>2702</v>
      </c>
      <c r="T68" s="43">
        <f t="shared" si="46"/>
        <v>813</v>
      </c>
      <c r="U68" s="43">
        <f t="shared" si="47"/>
        <v>2843</v>
      </c>
      <c r="V68" s="43">
        <f t="shared" si="48"/>
        <v>853</v>
      </c>
      <c r="W68" s="43">
        <f t="shared" si="49"/>
        <v>2984</v>
      </c>
      <c r="X68" s="43">
        <f t="shared" si="50"/>
        <v>893</v>
      </c>
      <c r="Y68" s="43">
        <f t="shared" si="51"/>
        <v>3126</v>
      </c>
      <c r="Z68" s="43">
        <f t="shared" si="52"/>
        <v>934</v>
      </c>
      <c r="AA68" s="43">
        <f t="shared" si="53"/>
        <v>3268</v>
      </c>
      <c r="AB68" s="43">
        <f t="shared" si="54"/>
        <v>974</v>
      </c>
      <c r="AC68" s="45">
        <f t="shared" si="55"/>
        <v>3409</v>
      </c>
    </row>
    <row r="69" spans="1:29" s="46" customFormat="1" ht="11.15" customHeight="1" thickBot="1">
      <c r="A69" s="52">
        <v>30</v>
      </c>
      <c r="B69" s="43">
        <f t="shared" si="28"/>
        <v>554</v>
      </c>
      <c r="C69" s="43">
        <f t="shared" si="29"/>
        <v>1940</v>
      </c>
      <c r="D69" s="43">
        <f t="shared" si="30"/>
        <v>581</v>
      </c>
      <c r="E69" s="43">
        <f t="shared" si="31"/>
        <v>2033</v>
      </c>
      <c r="F69" s="43">
        <f t="shared" si="32"/>
        <v>607</v>
      </c>
      <c r="G69" s="43">
        <f t="shared" si="33"/>
        <v>2125</v>
      </c>
      <c r="H69" s="43">
        <f t="shared" si="34"/>
        <v>634</v>
      </c>
      <c r="I69" s="43">
        <f t="shared" si="35"/>
        <v>2218</v>
      </c>
      <c r="J69" s="43">
        <f t="shared" si="36"/>
        <v>667</v>
      </c>
      <c r="K69" s="43">
        <f t="shared" si="37"/>
        <v>2333</v>
      </c>
      <c r="L69" s="43">
        <f t="shared" si="38"/>
        <v>700</v>
      </c>
      <c r="M69" s="43">
        <f t="shared" si="39"/>
        <v>2449</v>
      </c>
      <c r="N69" s="43">
        <f t="shared" si="40"/>
        <v>733</v>
      </c>
      <c r="O69" s="43">
        <f t="shared" si="41"/>
        <v>2564</v>
      </c>
      <c r="P69" s="43">
        <f t="shared" si="42"/>
        <v>766</v>
      </c>
      <c r="Q69" s="43">
        <f t="shared" si="43"/>
        <v>2680</v>
      </c>
      <c r="R69" s="43">
        <f t="shared" si="44"/>
        <v>799</v>
      </c>
      <c r="S69" s="43">
        <f t="shared" si="45"/>
        <v>2795</v>
      </c>
      <c r="T69" s="43">
        <f t="shared" si="46"/>
        <v>840</v>
      </c>
      <c r="U69" s="43">
        <f t="shared" si="47"/>
        <v>2941</v>
      </c>
      <c r="V69" s="43">
        <f t="shared" si="48"/>
        <v>882</v>
      </c>
      <c r="W69" s="43">
        <f t="shared" si="49"/>
        <v>3088</v>
      </c>
      <c r="X69" s="43">
        <f t="shared" si="50"/>
        <v>924</v>
      </c>
      <c r="Y69" s="43">
        <f t="shared" si="51"/>
        <v>3234</v>
      </c>
      <c r="Z69" s="48">
        <f t="shared" si="52"/>
        <v>966</v>
      </c>
      <c r="AA69" s="48">
        <f t="shared" si="53"/>
        <v>3380</v>
      </c>
      <c r="AB69" s="43">
        <f t="shared" si="54"/>
        <v>1008</v>
      </c>
      <c r="AC69" s="45">
        <f t="shared" si="55"/>
        <v>3527</v>
      </c>
    </row>
    <row r="70" spans="1:29" ht="12" customHeight="1">
      <c r="A70" s="648"/>
      <c r="B70" s="648"/>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648"/>
      <c r="AC70" s="648"/>
    </row>
    <row r="71" spans="1:29" ht="12" customHeight="1">
      <c r="A71" s="557"/>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100" t="s">
        <v>429</v>
      </c>
      <c r="AC71" s="100"/>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ht="12" customHeight="1">
      <c r="A73" s="649"/>
      <c r="B73" s="649"/>
      <c r="C73" s="649"/>
      <c r="D73" s="649"/>
      <c r="E73" s="649"/>
      <c r="F73" s="649"/>
      <c r="G73" s="649"/>
      <c r="H73" s="649"/>
      <c r="I73" s="649"/>
      <c r="J73" s="649"/>
      <c r="K73" s="649"/>
      <c r="L73" s="649"/>
      <c r="M73" s="649"/>
      <c r="N73" s="649"/>
      <c r="O73" s="649"/>
      <c r="P73" s="649"/>
      <c r="Q73" s="649"/>
      <c r="R73" s="649"/>
      <c r="S73" s="649"/>
      <c r="T73" s="649"/>
      <c r="U73" s="649"/>
      <c r="V73" s="649"/>
      <c r="W73" s="649"/>
      <c r="X73" s="649"/>
      <c r="Y73" s="649"/>
      <c r="Z73" s="649"/>
      <c r="AA73" s="649"/>
      <c r="AB73" s="649"/>
      <c r="AC73" s="649"/>
    </row>
    <row r="74" spans="1:29" ht="12"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101"/>
      <c r="X74" s="101"/>
      <c r="Y74" s="101"/>
      <c r="Z74" s="101"/>
      <c r="AA74" s="191" t="s">
        <v>430</v>
      </c>
      <c r="AB74" s="191"/>
      <c r="AC74" s="191"/>
    </row>
  </sheetData>
  <mergeCells count="54">
    <mergeCell ref="AB38:AC38"/>
    <mergeCell ref="A70:AC70"/>
    <mergeCell ref="A71:AA71"/>
    <mergeCell ref="A73:AC73"/>
    <mergeCell ref="X38:Y38"/>
    <mergeCell ref="A74:V74"/>
    <mergeCell ref="N38:O38"/>
    <mergeCell ref="P38:Q38"/>
    <mergeCell ref="R38:S38"/>
    <mergeCell ref="T38:U38"/>
    <mergeCell ref="V38:W38"/>
    <mergeCell ref="A37:A39"/>
    <mergeCell ref="B37:C37"/>
    <mergeCell ref="D37:E37"/>
    <mergeCell ref="F37:G37"/>
    <mergeCell ref="H37:I37"/>
    <mergeCell ref="V37:W37"/>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36:AA36"/>
    <mergeCell ref="J4:K4"/>
    <mergeCell ref="L4:M4"/>
    <mergeCell ref="N4:O4"/>
    <mergeCell ref="P4:Q4"/>
    <mergeCell ref="R4:S4"/>
    <mergeCell ref="T4:U4"/>
    <mergeCell ref="A1:AC1"/>
    <mergeCell ref="A2:AC2"/>
    <mergeCell ref="A3:A5"/>
    <mergeCell ref="B3:Y3"/>
    <mergeCell ref="Z3:AA3"/>
    <mergeCell ref="AB3:AC3"/>
    <mergeCell ref="B4:C4"/>
    <mergeCell ref="D4:E4"/>
    <mergeCell ref="F4:G4"/>
    <mergeCell ref="H4:I4"/>
    <mergeCell ref="V4:W4"/>
    <mergeCell ref="X4:Y4"/>
    <mergeCell ref="Z4:AA4"/>
    <mergeCell ref="AB4:AC4"/>
  </mergeCells>
  <phoneticPr fontId="5" type="noConversion"/>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9" tint="-0.499984740745262"/>
  </sheetPr>
  <dimension ref="A1:I38"/>
  <sheetViews>
    <sheetView topLeftCell="A7" workbookViewId="0">
      <selection activeCell="J7" sqref="J7"/>
    </sheetView>
  </sheetViews>
  <sheetFormatPr defaultRowHeight="17"/>
  <cols>
    <col min="2" max="2" width="6.81640625" customWidth="1"/>
    <col min="3" max="3" width="21" customWidth="1"/>
    <col min="4" max="4" width="13" customWidth="1"/>
    <col min="6" max="6" width="7.6328125" customWidth="1"/>
    <col min="7" max="7" width="26.90625" customWidth="1"/>
    <col min="8" max="8" width="11.54296875" customWidth="1"/>
  </cols>
  <sheetData>
    <row r="1" spans="1:9" ht="27.5">
      <c r="A1" s="637" t="s">
        <v>445</v>
      </c>
      <c r="B1" s="637"/>
      <c r="C1" s="637"/>
      <c r="D1" s="637"/>
      <c r="E1" s="637"/>
      <c r="F1" s="637"/>
      <c r="G1" s="637"/>
      <c r="H1" s="637"/>
    </row>
    <row r="2" spans="1:9" ht="17.5" thickBot="1">
      <c r="A2" s="650" t="s">
        <v>446</v>
      </c>
      <c r="B2" s="650"/>
      <c r="C2" s="650"/>
      <c r="D2" s="650"/>
      <c r="E2" s="650"/>
      <c r="F2" s="650"/>
      <c r="G2" s="650"/>
      <c r="H2" s="650"/>
    </row>
    <row r="3" spans="1:9" ht="52" thickTop="1" thickBot="1">
      <c r="A3" s="80" t="s">
        <v>0</v>
      </c>
      <c r="B3" s="81" t="s">
        <v>1</v>
      </c>
      <c r="C3" s="81" t="s">
        <v>447</v>
      </c>
      <c r="D3" s="82" t="s">
        <v>448</v>
      </c>
      <c r="E3" s="81" t="s">
        <v>0</v>
      </c>
      <c r="F3" s="81" t="s">
        <v>1</v>
      </c>
      <c r="G3" s="81" t="s">
        <v>447</v>
      </c>
      <c r="H3" s="83" t="s">
        <v>448</v>
      </c>
      <c r="I3" s="84"/>
    </row>
    <row r="4" spans="1:9" ht="17.5" thickBot="1">
      <c r="A4" s="163" t="s">
        <v>189</v>
      </c>
      <c r="B4" s="164">
        <v>1</v>
      </c>
      <c r="C4" s="164" t="s">
        <v>66</v>
      </c>
      <c r="D4" s="165" t="s">
        <v>190</v>
      </c>
      <c r="E4" s="168"/>
      <c r="F4" s="164">
        <v>35</v>
      </c>
      <c r="G4" s="164" t="s">
        <v>125</v>
      </c>
      <c r="H4" s="166" t="s">
        <v>252</v>
      </c>
      <c r="I4" s="84"/>
    </row>
    <row r="5" spans="1:9" ht="17.5" thickBot="1">
      <c r="A5" s="167"/>
      <c r="B5" s="164">
        <v>2</v>
      </c>
      <c r="C5" s="164" t="s">
        <v>69</v>
      </c>
      <c r="D5" s="165" t="s">
        <v>192</v>
      </c>
      <c r="E5" s="164" t="s">
        <v>67</v>
      </c>
      <c r="F5" s="164">
        <v>36</v>
      </c>
      <c r="G5" s="164" t="s">
        <v>68</v>
      </c>
      <c r="H5" s="166" t="s">
        <v>191</v>
      </c>
      <c r="I5" s="84"/>
    </row>
    <row r="6" spans="1:9" ht="17.5" thickBot="1">
      <c r="A6" s="167"/>
      <c r="B6" s="164">
        <v>3</v>
      </c>
      <c r="C6" s="164" t="s">
        <v>71</v>
      </c>
      <c r="D6" s="165" t="s">
        <v>194</v>
      </c>
      <c r="E6" s="168"/>
      <c r="F6" s="164">
        <v>37</v>
      </c>
      <c r="G6" s="164" t="s">
        <v>70</v>
      </c>
      <c r="H6" s="166" t="s">
        <v>193</v>
      </c>
      <c r="I6" s="84"/>
    </row>
    <row r="7" spans="1:9" ht="17.5" thickBot="1">
      <c r="A7" s="167"/>
      <c r="B7" s="164">
        <v>4</v>
      </c>
      <c r="C7" s="164" t="s">
        <v>73</v>
      </c>
      <c r="D7" s="165" t="s">
        <v>196</v>
      </c>
      <c r="E7" s="168"/>
      <c r="F7" s="164">
        <v>38</v>
      </c>
      <c r="G7" s="164" t="s">
        <v>72</v>
      </c>
      <c r="H7" s="166" t="s">
        <v>195</v>
      </c>
      <c r="I7" s="84"/>
    </row>
    <row r="8" spans="1:9" ht="17.5" thickBot="1">
      <c r="A8" s="167"/>
      <c r="B8" s="164">
        <v>5</v>
      </c>
      <c r="C8" s="164" t="s">
        <v>75</v>
      </c>
      <c r="D8" s="165" t="s">
        <v>198</v>
      </c>
      <c r="E8" s="168"/>
      <c r="F8" s="164">
        <v>39</v>
      </c>
      <c r="G8" s="164" t="s">
        <v>74</v>
      </c>
      <c r="H8" s="166" t="s">
        <v>197</v>
      </c>
      <c r="I8" s="84"/>
    </row>
    <row r="9" spans="1:9" ht="17.5" thickBot="1">
      <c r="A9" s="163" t="s">
        <v>200</v>
      </c>
      <c r="B9" s="164">
        <v>6</v>
      </c>
      <c r="C9" s="164" t="s">
        <v>77</v>
      </c>
      <c r="D9" s="165" t="s">
        <v>201</v>
      </c>
      <c r="E9" s="168"/>
      <c r="F9" s="164">
        <v>40</v>
      </c>
      <c r="G9" s="164" t="s">
        <v>76</v>
      </c>
      <c r="H9" s="166" t="s">
        <v>199</v>
      </c>
      <c r="I9" s="84"/>
    </row>
    <row r="10" spans="1:9" ht="17.5" thickBot="1">
      <c r="A10" s="167"/>
      <c r="B10" s="164">
        <v>7</v>
      </c>
      <c r="C10" s="164" t="s">
        <v>80</v>
      </c>
      <c r="D10" s="165" t="s">
        <v>203</v>
      </c>
      <c r="E10" s="164" t="s">
        <v>78</v>
      </c>
      <c r="F10" s="164">
        <v>41</v>
      </c>
      <c r="G10" s="164" t="s">
        <v>79</v>
      </c>
      <c r="H10" s="166" t="s">
        <v>202</v>
      </c>
      <c r="I10" s="84"/>
    </row>
    <row r="11" spans="1:9" ht="17.5" thickBot="1">
      <c r="A11" s="167"/>
      <c r="B11" s="164">
        <v>8</v>
      </c>
      <c r="C11" s="164" t="s">
        <v>205</v>
      </c>
      <c r="D11" s="165" t="s">
        <v>206</v>
      </c>
      <c r="E11" s="168"/>
      <c r="F11" s="164">
        <v>42</v>
      </c>
      <c r="G11" s="164" t="s">
        <v>81</v>
      </c>
      <c r="H11" s="166" t="s">
        <v>204</v>
      </c>
      <c r="I11" s="84"/>
    </row>
    <row r="12" spans="1:9" ht="17.5" thickBot="1">
      <c r="A12" s="167"/>
      <c r="B12" s="164">
        <v>9</v>
      </c>
      <c r="C12" s="164" t="s">
        <v>4</v>
      </c>
      <c r="D12" s="165" t="s">
        <v>5</v>
      </c>
      <c r="E12" s="168"/>
      <c r="F12" s="164">
        <v>43</v>
      </c>
      <c r="G12" s="164" t="s">
        <v>82</v>
      </c>
      <c r="H12" s="166" t="s">
        <v>207</v>
      </c>
      <c r="I12" s="84"/>
    </row>
    <row r="13" spans="1:9" ht="17.5" thickBot="1">
      <c r="A13" s="163"/>
      <c r="B13" s="164">
        <v>10</v>
      </c>
      <c r="C13" s="164" t="s">
        <v>84</v>
      </c>
      <c r="D13" s="165" t="s">
        <v>209</v>
      </c>
      <c r="E13" s="168"/>
      <c r="F13" s="164">
        <v>44</v>
      </c>
      <c r="G13" s="164" t="s">
        <v>83</v>
      </c>
      <c r="H13" s="166" t="s">
        <v>208</v>
      </c>
      <c r="I13" s="84"/>
    </row>
    <row r="14" spans="1:9" ht="17.5" thickBot="1">
      <c r="A14" s="163" t="s">
        <v>86</v>
      </c>
      <c r="B14" s="164">
        <v>11</v>
      </c>
      <c r="C14" s="164" t="s">
        <v>87</v>
      </c>
      <c r="D14" s="165" t="s">
        <v>211</v>
      </c>
      <c r="E14" s="168"/>
      <c r="F14" s="164">
        <v>45</v>
      </c>
      <c r="G14" s="164" t="s">
        <v>85</v>
      </c>
      <c r="H14" s="166" t="s">
        <v>210</v>
      </c>
      <c r="I14" s="84"/>
    </row>
    <row r="15" spans="1:9" ht="17.5" thickBot="1">
      <c r="A15" s="163"/>
      <c r="B15" s="164">
        <v>12</v>
      </c>
      <c r="C15" s="164" t="s">
        <v>90</v>
      </c>
      <c r="D15" s="165" t="s">
        <v>213</v>
      </c>
      <c r="E15" s="164" t="s">
        <v>88</v>
      </c>
      <c r="F15" s="164">
        <v>46</v>
      </c>
      <c r="G15" s="164" t="s">
        <v>89</v>
      </c>
      <c r="H15" s="166" t="s">
        <v>212</v>
      </c>
      <c r="I15" s="84"/>
    </row>
    <row r="16" spans="1:9" ht="17.5" thickBot="1">
      <c r="A16" s="163"/>
      <c r="B16" s="164">
        <v>13</v>
      </c>
      <c r="C16" s="164" t="s">
        <v>6</v>
      </c>
      <c r="D16" s="165" t="s">
        <v>7</v>
      </c>
      <c r="E16" s="168"/>
      <c r="F16" s="164">
        <v>47</v>
      </c>
      <c r="G16" s="164" t="s">
        <v>91</v>
      </c>
      <c r="H16" s="166" t="s">
        <v>214</v>
      </c>
      <c r="I16" s="84"/>
    </row>
    <row r="17" spans="1:9" ht="17.5" thickBot="1">
      <c r="A17" s="167"/>
      <c r="B17" s="164">
        <v>14</v>
      </c>
      <c r="C17" s="164" t="s">
        <v>93</v>
      </c>
      <c r="D17" s="165" t="s">
        <v>216</v>
      </c>
      <c r="E17" s="168"/>
      <c r="F17" s="164">
        <v>48</v>
      </c>
      <c r="G17" s="164" t="s">
        <v>92</v>
      </c>
      <c r="H17" s="166" t="s">
        <v>215</v>
      </c>
      <c r="I17" s="84"/>
    </row>
    <row r="18" spans="1:9" ht="17.5" thickBot="1">
      <c r="A18" s="167"/>
      <c r="B18" s="164">
        <v>15</v>
      </c>
      <c r="C18" s="164" t="s">
        <v>95</v>
      </c>
      <c r="D18" s="165" t="s">
        <v>218</v>
      </c>
      <c r="E18" s="168"/>
      <c r="F18" s="164">
        <v>49</v>
      </c>
      <c r="G18" s="164" t="s">
        <v>94</v>
      </c>
      <c r="H18" s="166" t="s">
        <v>217</v>
      </c>
      <c r="I18" s="84"/>
    </row>
    <row r="19" spans="1:9" ht="17.5" thickBot="1">
      <c r="A19" s="167"/>
      <c r="B19" s="164">
        <v>16</v>
      </c>
      <c r="C19" s="164" t="s">
        <v>97</v>
      </c>
      <c r="D19" s="165" t="s">
        <v>220</v>
      </c>
      <c r="E19" s="164" t="s">
        <v>8</v>
      </c>
      <c r="F19" s="164">
        <v>50</v>
      </c>
      <c r="G19" s="164" t="s">
        <v>96</v>
      </c>
      <c r="H19" s="166" t="s">
        <v>219</v>
      </c>
      <c r="I19" s="84"/>
    </row>
    <row r="20" spans="1:9" ht="17.5" thickBot="1">
      <c r="A20" s="167"/>
      <c r="B20" s="164">
        <v>17</v>
      </c>
      <c r="C20" s="164" t="s">
        <v>99</v>
      </c>
      <c r="D20" s="165" t="s">
        <v>222</v>
      </c>
      <c r="E20" s="168"/>
      <c r="F20" s="164">
        <v>51</v>
      </c>
      <c r="G20" s="164" t="s">
        <v>98</v>
      </c>
      <c r="H20" s="166" t="s">
        <v>221</v>
      </c>
      <c r="I20" s="84"/>
    </row>
    <row r="21" spans="1:9" ht="17.5" thickBot="1">
      <c r="A21" s="167"/>
      <c r="B21" s="164">
        <v>18</v>
      </c>
      <c r="C21" s="164" t="s">
        <v>126</v>
      </c>
      <c r="D21" s="165" t="s">
        <v>225</v>
      </c>
      <c r="E21" s="168"/>
      <c r="F21" s="164">
        <v>52</v>
      </c>
      <c r="G21" s="164" t="s">
        <v>223</v>
      </c>
      <c r="H21" s="166" t="s">
        <v>224</v>
      </c>
      <c r="I21" s="84"/>
    </row>
    <row r="22" spans="1:9" ht="17.5" thickBot="1">
      <c r="A22" s="167"/>
      <c r="B22" s="164">
        <v>19</v>
      </c>
      <c r="C22" s="164" t="s">
        <v>227</v>
      </c>
      <c r="D22" s="165" t="s">
        <v>228</v>
      </c>
      <c r="E22" s="168"/>
      <c r="F22" s="164">
        <v>53</v>
      </c>
      <c r="G22" s="164" t="s">
        <v>100</v>
      </c>
      <c r="H22" s="166" t="s">
        <v>226</v>
      </c>
      <c r="I22" s="84"/>
    </row>
    <row r="23" spans="1:9" ht="17.5" thickBot="1">
      <c r="A23" s="167"/>
      <c r="B23" s="164">
        <v>20</v>
      </c>
      <c r="C23" s="164" t="s">
        <v>449</v>
      </c>
      <c r="D23" s="165" t="s">
        <v>450</v>
      </c>
      <c r="E23" s="168"/>
      <c r="F23" s="164">
        <v>54</v>
      </c>
      <c r="G23" s="164" t="s">
        <v>101</v>
      </c>
      <c r="H23" s="166" t="s">
        <v>229</v>
      </c>
      <c r="I23" s="84"/>
    </row>
    <row r="24" spans="1:9" ht="17.5" thickBot="1">
      <c r="A24" s="163" t="s">
        <v>10</v>
      </c>
      <c r="B24" s="164">
        <v>21</v>
      </c>
      <c r="C24" s="164" t="s">
        <v>451</v>
      </c>
      <c r="D24" s="165" t="s">
        <v>231</v>
      </c>
      <c r="E24" s="164" t="s">
        <v>9</v>
      </c>
      <c r="F24" s="164">
        <v>55</v>
      </c>
      <c r="G24" s="164" t="s">
        <v>102</v>
      </c>
      <c r="H24" s="166" t="s">
        <v>232</v>
      </c>
      <c r="I24" s="84"/>
    </row>
    <row r="25" spans="1:9" ht="17.5" thickBot="1">
      <c r="A25" s="163"/>
      <c r="B25" s="164">
        <v>22</v>
      </c>
      <c r="C25" s="164" t="s">
        <v>103</v>
      </c>
      <c r="D25" s="165" t="s">
        <v>233</v>
      </c>
      <c r="E25" s="164"/>
      <c r="F25" s="164">
        <v>56</v>
      </c>
      <c r="G25" s="164" t="s">
        <v>104</v>
      </c>
      <c r="H25" s="166" t="s">
        <v>234</v>
      </c>
      <c r="I25" s="84"/>
    </row>
    <row r="26" spans="1:9" ht="17.5" thickBot="1">
      <c r="A26" s="163"/>
      <c r="B26" s="164">
        <v>23</v>
      </c>
      <c r="C26" s="164" t="s">
        <v>105</v>
      </c>
      <c r="D26" s="165" t="s">
        <v>235</v>
      </c>
      <c r="E26" s="168"/>
      <c r="F26" s="164">
        <v>57</v>
      </c>
      <c r="G26" s="164" t="s">
        <v>106</v>
      </c>
      <c r="H26" s="166" t="s">
        <v>236</v>
      </c>
      <c r="I26" s="84"/>
    </row>
    <row r="27" spans="1:9" ht="17.5" thickBot="1">
      <c r="A27" s="167"/>
      <c r="B27" s="164">
        <v>24</v>
      </c>
      <c r="C27" s="164" t="s">
        <v>107</v>
      </c>
      <c r="D27" s="165" t="s">
        <v>237</v>
      </c>
      <c r="E27" s="168"/>
      <c r="F27" s="164">
        <v>58</v>
      </c>
      <c r="G27" s="164" t="s">
        <v>108</v>
      </c>
      <c r="H27" s="166" t="s">
        <v>238</v>
      </c>
      <c r="I27" s="84"/>
    </row>
    <row r="28" spans="1:9" ht="17.5" thickBot="1">
      <c r="A28" s="167"/>
      <c r="B28" s="164">
        <v>25</v>
      </c>
      <c r="C28" s="164" t="s">
        <v>109</v>
      </c>
      <c r="D28" s="165" t="s">
        <v>239</v>
      </c>
      <c r="E28" s="168"/>
      <c r="F28" s="85">
        <v>59</v>
      </c>
      <c r="G28" s="85" t="s">
        <v>110</v>
      </c>
      <c r="H28" s="86" t="s">
        <v>240</v>
      </c>
      <c r="I28" s="84"/>
    </row>
    <row r="29" spans="1:9" ht="17.5" thickBot="1">
      <c r="A29" s="163" t="s">
        <v>11</v>
      </c>
      <c r="B29" s="164">
        <v>26</v>
      </c>
      <c r="C29" s="164" t="s">
        <v>111</v>
      </c>
      <c r="D29" s="165" t="s">
        <v>241</v>
      </c>
      <c r="E29" s="168"/>
      <c r="F29" s="85">
        <v>60</v>
      </c>
      <c r="G29" s="85" t="s">
        <v>112</v>
      </c>
      <c r="H29" s="86" t="s">
        <v>242</v>
      </c>
      <c r="I29" s="84"/>
    </row>
    <row r="30" spans="1:9" ht="17.5" thickBot="1">
      <c r="A30" s="163"/>
      <c r="B30" s="164">
        <v>27</v>
      </c>
      <c r="C30" s="164" t="s">
        <v>113</v>
      </c>
      <c r="D30" s="165" t="s">
        <v>243</v>
      </c>
      <c r="E30" s="168"/>
      <c r="F30" s="85">
        <v>61</v>
      </c>
      <c r="G30" s="85" t="s">
        <v>114</v>
      </c>
      <c r="H30" s="86" t="s">
        <v>244</v>
      </c>
      <c r="I30" s="84"/>
    </row>
    <row r="31" spans="1:9" ht="17.5" thickBot="1">
      <c r="A31" s="163"/>
      <c r="B31" s="164">
        <v>28</v>
      </c>
      <c r="C31" s="164" t="s">
        <v>115</v>
      </c>
      <c r="D31" s="165" t="s">
        <v>245</v>
      </c>
      <c r="E31" s="168"/>
      <c r="F31" s="85">
        <v>62</v>
      </c>
      <c r="G31" s="85" t="s">
        <v>116</v>
      </c>
      <c r="H31" s="86" t="s">
        <v>12</v>
      </c>
      <c r="I31" s="87"/>
    </row>
    <row r="32" spans="1:9" ht="17.5" thickBot="1">
      <c r="A32" s="163"/>
      <c r="B32" s="164">
        <v>29</v>
      </c>
      <c r="C32" s="164" t="s">
        <v>117</v>
      </c>
      <c r="D32" s="165" t="s">
        <v>246</v>
      </c>
      <c r="E32" s="651" t="s">
        <v>452</v>
      </c>
      <c r="F32" s="652"/>
      <c r="G32" s="652"/>
      <c r="H32" s="652"/>
      <c r="I32" s="653"/>
    </row>
    <row r="33" spans="1:9" ht="17.5" thickBot="1">
      <c r="A33" s="163"/>
      <c r="B33" s="164">
        <v>30</v>
      </c>
      <c r="C33" s="164" t="s">
        <v>120</v>
      </c>
      <c r="D33" s="165" t="s">
        <v>247</v>
      </c>
      <c r="E33" s="654" t="s">
        <v>453</v>
      </c>
      <c r="F33" s="655"/>
      <c r="G33" s="655"/>
      <c r="H33" s="655"/>
      <c r="I33" s="656"/>
    </row>
    <row r="34" spans="1:9" ht="17.5" thickBot="1">
      <c r="A34" s="163" t="s">
        <v>13</v>
      </c>
      <c r="B34" s="164">
        <v>31</v>
      </c>
      <c r="C34" s="164" t="s">
        <v>121</v>
      </c>
      <c r="D34" s="165" t="s">
        <v>248</v>
      </c>
      <c r="E34" s="654" t="s">
        <v>454</v>
      </c>
      <c r="F34" s="655"/>
      <c r="G34" s="655"/>
      <c r="H34" s="655"/>
      <c r="I34" s="656"/>
    </row>
    <row r="35" spans="1:9" ht="17.5" thickBot="1">
      <c r="A35" s="163"/>
      <c r="B35" s="164">
        <v>32</v>
      </c>
      <c r="C35" s="164" t="s">
        <v>122</v>
      </c>
      <c r="D35" s="165" t="s">
        <v>249</v>
      </c>
      <c r="E35" s="644"/>
      <c r="F35" s="645"/>
      <c r="G35" s="645"/>
      <c r="H35" s="645"/>
      <c r="I35" s="646"/>
    </row>
    <row r="36" spans="1:9" ht="17.5" thickBot="1">
      <c r="A36" s="163"/>
      <c r="B36" s="164">
        <v>33</v>
      </c>
      <c r="C36" s="164" t="s">
        <v>123</v>
      </c>
      <c r="D36" s="165" t="s">
        <v>250</v>
      </c>
      <c r="E36" s="644"/>
      <c r="F36" s="645"/>
      <c r="G36" s="645"/>
      <c r="H36" s="645"/>
      <c r="I36" s="646"/>
    </row>
    <row r="37" spans="1:9" ht="17.5" thickBot="1">
      <c r="A37" s="169"/>
      <c r="B37" s="170">
        <v>34</v>
      </c>
      <c r="C37" s="170" t="s">
        <v>124</v>
      </c>
      <c r="D37" s="171" t="s">
        <v>251</v>
      </c>
      <c r="E37" s="634"/>
      <c r="F37" s="635"/>
      <c r="G37" s="635"/>
      <c r="H37" s="635"/>
      <c r="I37" s="636"/>
    </row>
    <row r="38" spans="1:9" ht="17.5" thickTop="1"/>
  </sheetData>
  <mergeCells count="8">
    <mergeCell ref="E35:I35"/>
    <mergeCell ref="E36:I36"/>
    <mergeCell ref="E37:I37"/>
    <mergeCell ref="A1:H1"/>
    <mergeCell ref="A2:H2"/>
    <mergeCell ref="E32:I32"/>
    <mergeCell ref="E33:I33"/>
    <mergeCell ref="E34:I34"/>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9" tint="-0.499984740745262"/>
  </sheetPr>
  <dimension ref="A1:I59"/>
  <sheetViews>
    <sheetView workbookViewId="0">
      <selection activeCell="C12" sqref="C12"/>
    </sheetView>
  </sheetViews>
  <sheetFormatPr defaultColWidth="9.54296875" defaultRowHeight="17"/>
  <cols>
    <col min="1" max="1" width="12.26953125" style="1" customWidth="1"/>
    <col min="2" max="2" width="15.54296875" style="1" customWidth="1"/>
    <col min="3" max="6" width="13.90625" style="1" customWidth="1"/>
    <col min="7" max="8" width="15.54296875" style="1" customWidth="1"/>
    <col min="9" max="16384" width="9.54296875" style="1"/>
  </cols>
  <sheetData>
    <row r="1" spans="1:8" ht="25">
      <c r="B1" s="217" t="s">
        <v>56</v>
      </c>
      <c r="C1" s="22"/>
      <c r="D1" s="22"/>
      <c r="E1" s="22"/>
      <c r="F1" s="22"/>
    </row>
    <row r="2" spans="1:8" ht="17.5" thickBot="1">
      <c r="B2" s="22" t="s">
        <v>432</v>
      </c>
      <c r="C2" s="22"/>
      <c r="D2" s="22"/>
      <c r="E2" s="22"/>
      <c r="F2" s="22"/>
      <c r="H2" s="2" t="s">
        <v>14</v>
      </c>
    </row>
    <row r="3" spans="1:8" ht="22.5" customHeight="1">
      <c r="A3" s="611" t="s">
        <v>17</v>
      </c>
      <c r="B3" s="613" t="s">
        <v>57</v>
      </c>
      <c r="C3" s="625" t="s">
        <v>16</v>
      </c>
      <c r="D3" s="626"/>
      <c r="E3" s="626"/>
      <c r="F3" s="627"/>
      <c r="G3" s="628" t="s">
        <v>58</v>
      </c>
      <c r="H3" s="619" t="s">
        <v>59</v>
      </c>
    </row>
    <row r="4" spans="1:8" ht="48" customHeight="1">
      <c r="A4" s="612"/>
      <c r="B4" s="624"/>
      <c r="C4" s="218" t="s">
        <v>60</v>
      </c>
      <c r="D4" s="4" t="s">
        <v>61</v>
      </c>
      <c r="E4" s="192" t="s">
        <v>62</v>
      </c>
      <c r="F4" s="192" t="s">
        <v>63</v>
      </c>
      <c r="G4" s="629"/>
      <c r="H4" s="620"/>
    </row>
    <row r="5" spans="1:8">
      <c r="A5" s="5">
        <v>1</v>
      </c>
      <c r="B5" s="219">
        <v>24000</v>
      </c>
      <c r="C5" s="24">
        <f>+ROUND(B5*0.0517*0.3,0)</f>
        <v>372</v>
      </c>
      <c r="D5" s="7">
        <f t="shared" ref="D5:D16" si="0">+C5*2</f>
        <v>744</v>
      </c>
      <c r="E5" s="7">
        <f t="shared" ref="E5:E51" si="1">+C5*3</f>
        <v>1116</v>
      </c>
      <c r="F5" s="220">
        <f t="shared" ref="F5:F51" si="2">+C5*4</f>
        <v>1488</v>
      </c>
      <c r="G5" s="221">
        <f>+ROUND(B5*0.0517*0.6*1.58,0)</f>
        <v>1176</v>
      </c>
      <c r="H5" s="222">
        <f>+ROUND(B5*0.0517*0.1*1.58,0)</f>
        <v>196</v>
      </c>
    </row>
    <row r="6" spans="1:8">
      <c r="A6" s="5">
        <f t="shared" ref="A6:A51" si="3">+A5+1</f>
        <v>2</v>
      </c>
      <c r="B6" s="219">
        <v>25200</v>
      </c>
      <c r="C6" s="6">
        <f t="shared" ref="C6:C51" si="4">+ROUND(B6*0.0517*0.3,0)</f>
        <v>391</v>
      </c>
      <c r="D6" s="7">
        <f t="shared" si="0"/>
        <v>782</v>
      </c>
      <c r="E6" s="7">
        <f t="shared" si="1"/>
        <v>1173</v>
      </c>
      <c r="F6" s="220">
        <f t="shared" si="2"/>
        <v>1564</v>
      </c>
      <c r="G6" s="221">
        <f t="shared" ref="G6:G51" si="5">+ROUND(B6*0.0517*0.6*1.58,0)</f>
        <v>1235</v>
      </c>
      <c r="H6" s="222">
        <f t="shared" ref="H6:H51" si="6">+ROUND(B6*0.0517*0.1*1.58,0)</f>
        <v>206</v>
      </c>
    </row>
    <row r="7" spans="1:8">
      <c r="A7" s="5">
        <f t="shared" si="3"/>
        <v>3</v>
      </c>
      <c r="B7" s="219">
        <v>26400</v>
      </c>
      <c r="C7" s="6">
        <f t="shared" si="4"/>
        <v>409</v>
      </c>
      <c r="D7" s="7">
        <f t="shared" si="0"/>
        <v>818</v>
      </c>
      <c r="E7" s="7">
        <f t="shared" si="1"/>
        <v>1227</v>
      </c>
      <c r="F7" s="220">
        <f t="shared" si="2"/>
        <v>1636</v>
      </c>
      <c r="G7" s="221">
        <f t="shared" si="5"/>
        <v>1294</v>
      </c>
      <c r="H7" s="222">
        <f t="shared" si="6"/>
        <v>216</v>
      </c>
    </row>
    <row r="8" spans="1:8">
      <c r="A8" s="5">
        <f t="shared" si="3"/>
        <v>4</v>
      </c>
      <c r="B8" s="219">
        <v>27600</v>
      </c>
      <c r="C8" s="6">
        <f t="shared" si="4"/>
        <v>428</v>
      </c>
      <c r="D8" s="7">
        <f t="shared" si="0"/>
        <v>856</v>
      </c>
      <c r="E8" s="7">
        <f t="shared" si="1"/>
        <v>1284</v>
      </c>
      <c r="F8" s="220">
        <f t="shared" si="2"/>
        <v>1712</v>
      </c>
      <c r="G8" s="221">
        <f t="shared" si="5"/>
        <v>1353</v>
      </c>
      <c r="H8" s="222">
        <f t="shared" si="6"/>
        <v>225</v>
      </c>
    </row>
    <row r="9" spans="1:8">
      <c r="A9" s="8">
        <f t="shared" si="3"/>
        <v>5</v>
      </c>
      <c r="B9" s="223">
        <v>28800</v>
      </c>
      <c r="C9" s="10">
        <f t="shared" si="4"/>
        <v>447</v>
      </c>
      <c r="D9" s="11">
        <f t="shared" si="0"/>
        <v>894</v>
      </c>
      <c r="E9" s="11">
        <f t="shared" si="1"/>
        <v>1341</v>
      </c>
      <c r="F9" s="203">
        <f t="shared" si="2"/>
        <v>1788</v>
      </c>
      <c r="G9" s="221">
        <f t="shared" si="5"/>
        <v>1412</v>
      </c>
      <c r="H9" s="222">
        <f t="shared" si="6"/>
        <v>235</v>
      </c>
    </row>
    <row r="10" spans="1:8">
      <c r="A10" s="5">
        <f t="shared" si="3"/>
        <v>6</v>
      </c>
      <c r="B10" s="219">
        <v>30300</v>
      </c>
      <c r="C10" s="6">
        <f t="shared" si="4"/>
        <v>470</v>
      </c>
      <c r="D10" s="7">
        <f t="shared" si="0"/>
        <v>940</v>
      </c>
      <c r="E10" s="7">
        <f t="shared" si="1"/>
        <v>1410</v>
      </c>
      <c r="F10" s="220">
        <f t="shared" si="2"/>
        <v>1880</v>
      </c>
      <c r="G10" s="224">
        <f t="shared" si="5"/>
        <v>1485</v>
      </c>
      <c r="H10" s="225">
        <f t="shared" si="6"/>
        <v>248</v>
      </c>
    </row>
    <row r="11" spans="1:8">
      <c r="A11" s="5">
        <f t="shared" si="3"/>
        <v>7</v>
      </c>
      <c r="B11" s="219">
        <v>31800</v>
      </c>
      <c r="C11" s="6">
        <f t="shared" si="4"/>
        <v>493</v>
      </c>
      <c r="D11" s="7">
        <f t="shared" si="0"/>
        <v>986</v>
      </c>
      <c r="E11" s="7">
        <f t="shared" si="1"/>
        <v>1479</v>
      </c>
      <c r="F11" s="220">
        <f t="shared" si="2"/>
        <v>1972</v>
      </c>
      <c r="G11" s="221">
        <f t="shared" si="5"/>
        <v>1559</v>
      </c>
      <c r="H11" s="222">
        <f t="shared" si="6"/>
        <v>260</v>
      </c>
    </row>
    <row r="12" spans="1:8">
      <c r="A12" s="5">
        <f t="shared" si="3"/>
        <v>8</v>
      </c>
      <c r="B12" s="219">
        <v>33300</v>
      </c>
      <c r="C12" s="6">
        <f t="shared" si="4"/>
        <v>516</v>
      </c>
      <c r="D12" s="7">
        <f t="shared" si="0"/>
        <v>1032</v>
      </c>
      <c r="E12" s="7">
        <f t="shared" si="1"/>
        <v>1548</v>
      </c>
      <c r="F12" s="220">
        <f t="shared" si="2"/>
        <v>2064</v>
      </c>
      <c r="G12" s="221">
        <f t="shared" si="5"/>
        <v>1632</v>
      </c>
      <c r="H12" s="222">
        <f t="shared" si="6"/>
        <v>272</v>
      </c>
    </row>
    <row r="13" spans="1:8">
      <c r="A13" s="5">
        <f t="shared" si="3"/>
        <v>9</v>
      </c>
      <c r="B13" s="219">
        <v>34800</v>
      </c>
      <c r="C13" s="6">
        <f t="shared" si="4"/>
        <v>540</v>
      </c>
      <c r="D13" s="7">
        <f t="shared" si="0"/>
        <v>1080</v>
      </c>
      <c r="E13" s="7">
        <f t="shared" si="1"/>
        <v>1620</v>
      </c>
      <c r="F13" s="220">
        <f t="shared" si="2"/>
        <v>2160</v>
      </c>
      <c r="G13" s="221">
        <f t="shared" si="5"/>
        <v>1706</v>
      </c>
      <c r="H13" s="222">
        <f t="shared" si="6"/>
        <v>284</v>
      </c>
    </row>
    <row r="14" spans="1:8">
      <c r="A14" s="8">
        <f t="shared" si="3"/>
        <v>10</v>
      </c>
      <c r="B14" s="223">
        <v>36300</v>
      </c>
      <c r="C14" s="10">
        <f t="shared" si="4"/>
        <v>563</v>
      </c>
      <c r="D14" s="11">
        <f t="shared" si="0"/>
        <v>1126</v>
      </c>
      <c r="E14" s="11">
        <f t="shared" si="1"/>
        <v>1689</v>
      </c>
      <c r="F14" s="203">
        <f t="shared" si="2"/>
        <v>2252</v>
      </c>
      <c r="G14" s="226">
        <f t="shared" si="5"/>
        <v>1779</v>
      </c>
      <c r="H14" s="227">
        <f t="shared" si="6"/>
        <v>297</v>
      </c>
    </row>
    <row r="15" spans="1:8">
      <c r="A15" s="5">
        <f t="shared" si="3"/>
        <v>11</v>
      </c>
      <c r="B15" s="219">
        <v>38200</v>
      </c>
      <c r="C15" s="6">
        <f t="shared" si="4"/>
        <v>592</v>
      </c>
      <c r="D15" s="7">
        <f t="shared" si="0"/>
        <v>1184</v>
      </c>
      <c r="E15" s="7">
        <f t="shared" si="1"/>
        <v>1776</v>
      </c>
      <c r="F15" s="220">
        <f t="shared" si="2"/>
        <v>2368</v>
      </c>
      <c r="G15" s="221">
        <f t="shared" si="5"/>
        <v>1872</v>
      </c>
      <c r="H15" s="222">
        <f t="shared" si="6"/>
        <v>312</v>
      </c>
    </row>
    <row r="16" spans="1:8">
      <c r="A16" s="5">
        <f t="shared" si="3"/>
        <v>12</v>
      </c>
      <c r="B16" s="219">
        <v>40100</v>
      </c>
      <c r="C16" s="6">
        <f t="shared" si="4"/>
        <v>622</v>
      </c>
      <c r="D16" s="7">
        <f t="shared" si="0"/>
        <v>1244</v>
      </c>
      <c r="E16" s="7">
        <f t="shared" si="1"/>
        <v>1866</v>
      </c>
      <c r="F16" s="220">
        <f t="shared" si="2"/>
        <v>2488</v>
      </c>
      <c r="G16" s="221">
        <f t="shared" si="5"/>
        <v>1965</v>
      </c>
      <c r="H16" s="222">
        <f t="shared" si="6"/>
        <v>328</v>
      </c>
    </row>
    <row r="17" spans="1:8">
      <c r="A17" s="5">
        <f t="shared" si="3"/>
        <v>13</v>
      </c>
      <c r="B17" s="219">
        <v>42000</v>
      </c>
      <c r="C17" s="6">
        <f t="shared" si="4"/>
        <v>651</v>
      </c>
      <c r="D17" s="7">
        <f>+C17*2</f>
        <v>1302</v>
      </c>
      <c r="E17" s="7">
        <f t="shared" si="1"/>
        <v>1953</v>
      </c>
      <c r="F17" s="220">
        <f t="shared" si="2"/>
        <v>2604</v>
      </c>
      <c r="G17" s="221">
        <f t="shared" si="5"/>
        <v>2058</v>
      </c>
      <c r="H17" s="222">
        <f t="shared" si="6"/>
        <v>343</v>
      </c>
    </row>
    <row r="18" spans="1:8">
      <c r="A18" s="5">
        <f t="shared" si="3"/>
        <v>14</v>
      </c>
      <c r="B18" s="219">
        <v>43900</v>
      </c>
      <c r="C18" s="6">
        <f t="shared" si="4"/>
        <v>681</v>
      </c>
      <c r="D18" s="7">
        <f t="shared" ref="D18:D51" si="7">+C18*2</f>
        <v>1362</v>
      </c>
      <c r="E18" s="7">
        <f t="shared" si="1"/>
        <v>2043</v>
      </c>
      <c r="F18" s="220">
        <f t="shared" si="2"/>
        <v>2724</v>
      </c>
      <c r="G18" s="221">
        <f t="shared" si="5"/>
        <v>2152</v>
      </c>
      <c r="H18" s="222">
        <f t="shared" si="6"/>
        <v>359</v>
      </c>
    </row>
    <row r="19" spans="1:8">
      <c r="A19" s="8">
        <f t="shared" si="3"/>
        <v>15</v>
      </c>
      <c r="B19" s="223">
        <v>45800</v>
      </c>
      <c r="C19" s="10">
        <f t="shared" si="4"/>
        <v>710</v>
      </c>
      <c r="D19" s="11">
        <f t="shared" si="7"/>
        <v>1420</v>
      </c>
      <c r="E19" s="11">
        <f t="shared" si="1"/>
        <v>2130</v>
      </c>
      <c r="F19" s="203">
        <f t="shared" si="2"/>
        <v>2840</v>
      </c>
      <c r="G19" s="221">
        <f t="shared" si="5"/>
        <v>2245</v>
      </c>
      <c r="H19" s="222">
        <f t="shared" si="6"/>
        <v>374</v>
      </c>
    </row>
    <row r="20" spans="1:8">
      <c r="A20" s="5">
        <f t="shared" si="3"/>
        <v>16</v>
      </c>
      <c r="B20" s="219">
        <v>48200</v>
      </c>
      <c r="C20" s="6">
        <f t="shared" si="4"/>
        <v>748</v>
      </c>
      <c r="D20" s="7">
        <f t="shared" si="7"/>
        <v>1496</v>
      </c>
      <c r="E20" s="7">
        <f t="shared" si="1"/>
        <v>2244</v>
      </c>
      <c r="F20" s="220">
        <f t="shared" si="2"/>
        <v>2992</v>
      </c>
      <c r="G20" s="224">
        <f t="shared" si="5"/>
        <v>2362</v>
      </c>
      <c r="H20" s="225">
        <f t="shared" si="6"/>
        <v>394</v>
      </c>
    </row>
    <row r="21" spans="1:8">
      <c r="A21" s="5">
        <f t="shared" si="3"/>
        <v>17</v>
      </c>
      <c r="B21" s="219">
        <v>50600</v>
      </c>
      <c r="C21" s="6">
        <f t="shared" si="4"/>
        <v>785</v>
      </c>
      <c r="D21" s="7">
        <f t="shared" si="7"/>
        <v>1570</v>
      </c>
      <c r="E21" s="7">
        <f t="shared" si="1"/>
        <v>2355</v>
      </c>
      <c r="F21" s="220">
        <f t="shared" si="2"/>
        <v>3140</v>
      </c>
      <c r="G21" s="221">
        <f t="shared" si="5"/>
        <v>2480</v>
      </c>
      <c r="H21" s="222">
        <f t="shared" si="6"/>
        <v>413</v>
      </c>
    </row>
    <row r="22" spans="1:8">
      <c r="A22" s="5">
        <f t="shared" si="3"/>
        <v>18</v>
      </c>
      <c r="B22" s="219">
        <v>53000</v>
      </c>
      <c r="C22" s="6">
        <f t="shared" si="4"/>
        <v>822</v>
      </c>
      <c r="D22" s="7">
        <f t="shared" si="7"/>
        <v>1644</v>
      </c>
      <c r="E22" s="7">
        <f t="shared" si="1"/>
        <v>2466</v>
      </c>
      <c r="F22" s="220">
        <f t="shared" si="2"/>
        <v>3288</v>
      </c>
      <c r="G22" s="221">
        <f t="shared" si="5"/>
        <v>2598</v>
      </c>
      <c r="H22" s="222">
        <f t="shared" si="6"/>
        <v>433</v>
      </c>
    </row>
    <row r="23" spans="1:8">
      <c r="A23" s="5">
        <f t="shared" si="3"/>
        <v>19</v>
      </c>
      <c r="B23" s="219">
        <v>55400</v>
      </c>
      <c r="C23" s="6">
        <f t="shared" si="4"/>
        <v>859</v>
      </c>
      <c r="D23" s="7">
        <f t="shared" si="7"/>
        <v>1718</v>
      </c>
      <c r="E23" s="7">
        <f t="shared" si="1"/>
        <v>2577</v>
      </c>
      <c r="F23" s="220">
        <f t="shared" si="2"/>
        <v>3436</v>
      </c>
      <c r="G23" s="221">
        <f t="shared" si="5"/>
        <v>2715</v>
      </c>
      <c r="H23" s="222">
        <f t="shared" si="6"/>
        <v>453</v>
      </c>
    </row>
    <row r="24" spans="1:8">
      <c r="A24" s="8">
        <f t="shared" si="3"/>
        <v>20</v>
      </c>
      <c r="B24" s="223">
        <v>57800</v>
      </c>
      <c r="C24" s="10">
        <f t="shared" si="4"/>
        <v>896</v>
      </c>
      <c r="D24" s="11">
        <f t="shared" si="7"/>
        <v>1792</v>
      </c>
      <c r="E24" s="11">
        <f t="shared" si="1"/>
        <v>2688</v>
      </c>
      <c r="F24" s="203">
        <f t="shared" si="2"/>
        <v>3584</v>
      </c>
      <c r="G24" s="226">
        <f t="shared" si="5"/>
        <v>2833</v>
      </c>
      <c r="H24" s="227">
        <f t="shared" si="6"/>
        <v>472</v>
      </c>
    </row>
    <row r="25" spans="1:8">
      <c r="A25" s="12">
        <f t="shared" si="3"/>
        <v>21</v>
      </c>
      <c r="B25" s="219">
        <v>60800</v>
      </c>
      <c r="C25" s="6">
        <f t="shared" si="4"/>
        <v>943</v>
      </c>
      <c r="D25" s="7">
        <f t="shared" si="7"/>
        <v>1886</v>
      </c>
      <c r="E25" s="6">
        <f t="shared" si="1"/>
        <v>2829</v>
      </c>
      <c r="F25" s="13">
        <f t="shared" si="2"/>
        <v>3772</v>
      </c>
      <c r="G25" s="221">
        <f t="shared" si="5"/>
        <v>2980</v>
      </c>
      <c r="H25" s="222">
        <f t="shared" si="6"/>
        <v>497</v>
      </c>
    </row>
    <row r="26" spans="1:8">
      <c r="A26" s="5">
        <f t="shared" si="3"/>
        <v>22</v>
      </c>
      <c r="B26" s="219">
        <v>63800</v>
      </c>
      <c r="C26" s="6">
        <f t="shared" si="4"/>
        <v>990</v>
      </c>
      <c r="D26" s="7">
        <f t="shared" si="7"/>
        <v>1980</v>
      </c>
      <c r="E26" s="6">
        <f t="shared" si="1"/>
        <v>2970</v>
      </c>
      <c r="F26" s="13">
        <f t="shared" si="2"/>
        <v>3960</v>
      </c>
      <c r="G26" s="221">
        <f t="shared" si="5"/>
        <v>3127</v>
      </c>
      <c r="H26" s="222">
        <f t="shared" si="6"/>
        <v>521</v>
      </c>
    </row>
    <row r="27" spans="1:8">
      <c r="A27" s="5">
        <f t="shared" si="3"/>
        <v>23</v>
      </c>
      <c r="B27" s="219">
        <v>66800</v>
      </c>
      <c r="C27" s="6">
        <f t="shared" si="4"/>
        <v>1036</v>
      </c>
      <c r="D27" s="7">
        <f t="shared" si="7"/>
        <v>2072</v>
      </c>
      <c r="E27" s="6">
        <f t="shared" si="1"/>
        <v>3108</v>
      </c>
      <c r="F27" s="13">
        <f t="shared" si="2"/>
        <v>4144</v>
      </c>
      <c r="G27" s="221">
        <f t="shared" si="5"/>
        <v>3274</v>
      </c>
      <c r="H27" s="222">
        <f t="shared" si="6"/>
        <v>546</v>
      </c>
    </row>
    <row r="28" spans="1:8">
      <c r="A28" s="5">
        <f t="shared" si="3"/>
        <v>24</v>
      </c>
      <c r="B28" s="219">
        <v>69800</v>
      </c>
      <c r="C28" s="6">
        <f t="shared" si="4"/>
        <v>1083</v>
      </c>
      <c r="D28" s="7">
        <f t="shared" si="7"/>
        <v>2166</v>
      </c>
      <c r="E28" s="6">
        <f t="shared" si="1"/>
        <v>3249</v>
      </c>
      <c r="F28" s="13">
        <f t="shared" si="2"/>
        <v>4332</v>
      </c>
      <c r="G28" s="221">
        <f t="shared" si="5"/>
        <v>3421</v>
      </c>
      <c r="H28" s="222">
        <f t="shared" si="6"/>
        <v>570</v>
      </c>
    </row>
    <row r="29" spans="1:8">
      <c r="A29" s="8">
        <f t="shared" si="3"/>
        <v>25</v>
      </c>
      <c r="B29" s="223">
        <v>72800</v>
      </c>
      <c r="C29" s="10">
        <f t="shared" si="4"/>
        <v>1129</v>
      </c>
      <c r="D29" s="11">
        <f t="shared" si="7"/>
        <v>2258</v>
      </c>
      <c r="E29" s="10">
        <f t="shared" si="1"/>
        <v>3387</v>
      </c>
      <c r="F29" s="206">
        <f t="shared" si="2"/>
        <v>4516</v>
      </c>
      <c r="G29" s="221">
        <f t="shared" si="5"/>
        <v>3568</v>
      </c>
      <c r="H29" s="222">
        <f t="shared" si="6"/>
        <v>595</v>
      </c>
    </row>
    <row r="30" spans="1:8">
      <c r="A30" s="5">
        <f t="shared" si="3"/>
        <v>26</v>
      </c>
      <c r="B30" s="228">
        <v>76500</v>
      </c>
      <c r="C30" s="6">
        <f t="shared" si="4"/>
        <v>1187</v>
      </c>
      <c r="D30" s="7">
        <f t="shared" si="7"/>
        <v>2374</v>
      </c>
      <c r="E30" s="7">
        <f t="shared" si="1"/>
        <v>3561</v>
      </c>
      <c r="F30" s="220">
        <f t="shared" si="2"/>
        <v>4748</v>
      </c>
      <c r="G30" s="224">
        <f t="shared" si="5"/>
        <v>3749</v>
      </c>
      <c r="H30" s="225">
        <f t="shared" si="6"/>
        <v>625</v>
      </c>
    </row>
    <row r="31" spans="1:8">
      <c r="A31" s="5">
        <f t="shared" si="3"/>
        <v>27</v>
      </c>
      <c r="B31" s="228">
        <v>80200</v>
      </c>
      <c r="C31" s="6">
        <f t="shared" si="4"/>
        <v>1244</v>
      </c>
      <c r="D31" s="7">
        <f t="shared" si="7"/>
        <v>2488</v>
      </c>
      <c r="E31" s="7">
        <f t="shared" si="1"/>
        <v>3732</v>
      </c>
      <c r="F31" s="220">
        <f t="shared" si="2"/>
        <v>4976</v>
      </c>
      <c r="G31" s="221">
        <f t="shared" si="5"/>
        <v>3931</v>
      </c>
      <c r="H31" s="222">
        <f t="shared" si="6"/>
        <v>655</v>
      </c>
    </row>
    <row r="32" spans="1:8">
      <c r="A32" s="5">
        <f t="shared" si="3"/>
        <v>28</v>
      </c>
      <c r="B32" s="219">
        <v>83900</v>
      </c>
      <c r="C32" s="6">
        <f t="shared" si="4"/>
        <v>1301</v>
      </c>
      <c r="D32" s="7">
        <f t="shared" si="7"/>
        <v>2602</v>
      </c>
      <c r="E32" s="7">
        <f t="shared" si="1"/>
        <v>3903</v>
      </c>
      <c r="F32" s="220">
        <f t="shared" si="2"/>
        <v>5204</v>
      </c>
      <c r="G32" s="221">
        <f t="shared" si="5"/>
        <v>4112</v>
      </c>
      <c r="H32" s="222">
        <f t="shared" si="6"/>
        <v>685</v>
      </c>
    </row>
    <row r="33" spans="1:8">
      <c r="A33" s="8">
        <f t="shared" si="3"/>
        <v>29</v>
      </c>
      <c r="B33" s="223">
        <v>87600</v>
      </c>
      <c r="C33" s="10">
        <f t="shared" si="4"/>
        <v>1359</v>
      </c>
      <c r="D33" s="11">
        <f t="shared" si="7"/>
        <v>2718</v>
      </c>
      <c r="E33" s="11">
        <f t="shared" si="1"/>
        <v>4077</v>
      </c>
      <c r="F33" s="203">
        <f t="shared" si="2"/>
        <v>5436</v>
      </c>
      <c r="G33" s="226">
        <f t="shared" si="5"/>
        <v>4293</v>
      </c>
      <c r="H33" s="227">
        <f t="shared" si="6"/>
        <v>716</v>
      </c>
    </row>
    <row r="34" spans="1:8">
      <c r="A34" s="5">
        <f t="shared" si="3"/>
        <v>30</v>
      </c>
      <c r="B34" s="219">
        <v>92100</v>
      </c>
      <c r="C34" s="6">
        <f t="shared" si="4"/>
        <v>1428</v>
      </c>
      <c r="D34" s="7">
        <f t="shared" si="7"/>
        <v>2856</v>
      </c>
      <c r="E34" s="6">
        <f t="shared" si="1"/>
        <v>4284</v>
      </c>
      <c r="F34" s="13">
        <f t="shared" si="2"/>
        <v>5712</v>
      </c>
      <c r="G34" s="221">
        <f t="shared" si="5"/>
        <v>4514</v>
      </c>
      <c r="H34" s="222">
        <f t="shared" si="6"/>
        <v>752</v>
      </c>
    </row>
    <row r="35" spans="1:8">
      <c r="A35" s="5">
        <f t="shared" si="3"/>
        <v>31</v>
      </c>
      <c r="B35" s="219">
        <v>96600</v>
      </c>
      <c r="C35" s="6">
        <f t="shared" si="4"/>
        <v>1498</v>
      </c>
      <c r="D35" s="7">
        <f t="shared" si="7"/>
        <v>2996</v>
      </c>
      <c r="E35" s="6">
        <f t="shared" si="1"/>
        <v>4494</v>
      </c>
      <c r="F35" s="13">
        <f t="shared" si="2"/>
        <v>5992</v>
      </c>
      <c r="G35" s="221">
        <f t="shared" si="5"/>
        <v>4735</v>
      </c>
      <c r="H35" s="222">
        <f t="shared" si="6"/>
        <v>789</v>
      </c>
    </row>
    <row r="36" spans="1:8">
      <c r="A36" s="5">
        <f t="shared" si="3"/>
        <v>32</v>
      </c>
      <c r="B36" s="219">
        <v>101100</v>
      </c>
      <c r="C36" s="6">
        <f t="shared" si="4"/>
        <v>1568</v>
      </c>
      <c r="D36" s="7">
        <f t="shared" si="7"/>
        <v>3136</v>
      </c>
      <c r="E36" s="6">
        <f t="shared" si="1"/>
        <v>4704</v>
      </c>
      <c r="F36" s="13">
        <f t="shared" si="2"/>
        <v>6272</v>
      </c>
      <c r="G36" s="221">
        <f t="shared" si="5"/>
        <v>4955</v>
      </c>
      <c r="H36" s="222">
        <f t="shared" si="6"/>
        <v>826</v>
      </c>
    </row>
    <row r="37" spans="1:8">
      <c r="A37" s="5">
        <f t="shared" si="3"/>
        <v>33</v>
      </c>
      <c r="B37" s="219">
        <v>105600</v>
      </c>
      <c r="C37" s="6">
        <f t="shared" si="4"/>
        <v>1638</v>
      </c>
      <c r="D37" s="7">
        <f t="shared" si="7"/>
        <v>3276</v>
      </c>
      <c r="E37" s="6">
        <f t="shared" si="1"/>
        <v>4914</v>
      </c>
      <c r="F37" s="13">
        <f t="shared" si="2"/>
        <v>6552</v>
      </c>
      <c r="G37" s="221">
        <f t="shared" si="5"/>
        <v>5176</v>
      </c>
      <c r="H37" s="222">
        <f t="shared" si="6"/>
        <v>863</v>
      </c>
    </row>
    <row r="38" spans="1:8">
      <c r="A38" s="8">
        <f t="shared" si="3"/>
        <v>34</v>
      </c>
      <c r="B38" s="223">
        <v>110100</v>
      </c>
      <c r="C38" s="10">
        <f t="shared" si="4"/>
        <v>1708</v>
      </c>
      <c r="D38" s="11">
        <f t="shared" si="7"/>
        <v>3416</v>
      </c>
      <c r="E38" s="10">
        <f t="shared" si="1"/>
        <v>5124</v>
      </c>
      <c r="F38" s="206">
        <f t="shared" si="2"/>
        <v>6832</v>
      </c>
      <c r="G38" s="221">
        <f t="shared" si="5"/>
        <v>5396</v>
      </c>
      <c r="H38" s="222">
        <f t="shared" si="6"/>
        <v>899</v>
      </c>
    </row>
    <row r="39" spans="1:8">
      <c r="A39" s="5">
        <f t="shared" si="3"/>
        <v>35</v>
      </c>
      <c r="B39" s="228">
        <v>115500</v>
      </c>
      <c r="C39" s="6">
        <f t="shared" si="4"/>
        <v>1791</v>
      </c>
      <c r="D39" s="7">
        <f t="shared" si="7"/>
        <v>3582</v>
      </c>
      <c r="E39" s="7">
        <f t="shared" si="1"/>
        <v>5373</v>
      </c>
      <c r="F39" s="220">
        <f t="shared" si="2"/>
        <v>7164</v>
      </c>
      <c r="G39" s="224">
        <f t="shared" si="5"/>
        <v>5661</v>
      </c>
      <c r="H39" s="225">
        <f t="shared" si="6"/>
        <v>943</v>
      </c>
    </row>
    <row r="40" spans="1:8">
      <c r="A40" s="5">
        <f t="shared" si="3"/>
        <v>36</v>
      </c>
      <c r="B40" s="228">
        <v>120900</v>
      </c>
      <c r="C40" s="6">
        <f t="shared" si="4"/>
        <v>1875</v>
      </c>
      <c r="D40" s="7">
        <f t="shared" si="7"/>
        <v>3750</v>
      </c>
      <c r="E40" s="7">
        <f t="shared" si="1"/>
        <v>5625</v>
      </c>
      <c r="F40" s="220">
        <f t="shared" si="2"/>
        <v>7500</v>
      </c>
      <c r="G40" s="221">
        <f t="shared" si="5"/>
        <v>5926</v>
      </c>
      <c r="H40" s="222">
        <f t="shared" si="6"/>
        <v>988</v>
      </c>
    </row>
    <row r="41" spans="1:8">
      <c r="A41" s="5">
        <f t="shared" si="3"/>
        <v>37</v>
      </c>
      <c r="B41" s="219">
        <v>126300</v>
      </c>
      <c r="C41" s="6">
        <f t="shared" si="4"/>
        <v>1959</v>
      </c>
      <c r="D41" s="7">
        <f t="shared" si="7"/>
        <v>3918</v>
      </c>
      <c r="E41" s="7">
        <f t="shared" si="1"/>
        <v>5877</v>
      </c>
      <c r="F41" s="220">
        <f t="shared" si="2"/>
        <v>7836</v>
      </c>
      <c r="G41" s="221">
        <f t="shared" si="5"/>
        <v>6190</v>
      </c>
      <c r="H41" s="222">
        <f t="shared" si="6"/>
        <v>1032</v>
      </c>
    </row>
    <row r="42" spans="1:8">
      <c r="A42" s="5">
        <f>+A41+1</f>
        <v>38</v>
      </c>
      <c r="B42" s="219">
        <v>131700</v>
      </c>
      <c r="C42" s="6">
        <f t="shared" si="4"/>
        <v>2043</v>
      </c>
      <c r="D42" s="7">
        <f t="shared" si="7"/>
        <v>4086</v>
      </c>
      <c r="E42" s="7">
        <f t="shared" si="1"/>
        <v>6129</v>
      </c>
      <c r="F42" s="220">
        <f t="shared" si="2"/>
        <v>8172</v>
      </c>
      <c r="G42" s="221">
        <f t="shared" si="5"/>
        <v>6455</v>
      </c>
      <c r="H42" s="222">
        <f t="shared" si="6"/>
        <v>1076</v>
      </c>
    </row>
    <row r="43" spans="1:8">
      <c r="A43" s="5">
        <f t="shared" si="3"/>
        <v>39</v>
      </c>
      <c r="B43" s="228">
        <v>137100</v>
      </c>
      <c r="C43" s="6">
        <f t="shared" si="4"/>
        <v>2126</v>
      </c>
      <c r="D43" s="7">
        <f t="shared" si="7"/>
        <v>4252</v>
      </c>
      <c r="E43" s="7">
        <f t="shared" si="1"/>
        <v>6378</v>
      </c>
      <c r="F43" s="220">
        <f t="shared" si="2"/>
        <v>8504</v>
      </c>
      <c r="G43" s="221">
        <f t="shared" si="5"/>
        <v>6719</v>
      </c>
      <c r="H43" s="222">
        <f t="shared" si="6"/>
        <v>1120</v>
      </c>
    </row>
    <row r="44" spans="1:8">
      <c r="A44" s="5">
        <f t="shared" si="3"/>
        <v>40</v>
      </c>
      <c r="B44" s="228">
        <v>142500</v>
      </c>
      <c r="C44" s="6">
        <f t="shared" si="4"/>
        <v>2210</v>
      </c>
      <c r="D44" s="7">
        <f t="shared" si="7"/>
        <v>4420</v>
      </c>
      <c r="E44" s="7">
        <f t="shared" si="1"/>
        <v>6630</v>
      </c>
      <c r="F44" s="220">
        <f t="shared" si="2"/>
        <v>8840</v>
      </c>
      <c r="G44" s="221">
        <f t="shared" si="5"/>
        <v>6984</v>
      </c>
      <c r="H44" s="222">
        <f t="shared" si="6"/>
        <v>1164</v>
      </c>
    </row>
    <row r="45" spans="1:8">
      <c r="A45" s="5">
        <f t="shared" si="3"/>
        <v>41</v>
      </c>
      <c r="B45" s="219">
        <v>147900</v>
      </c>
      <c r="C45" s="6">
        <f t="shared" si="4"/>
        <v>2294</v>
      </c>
      <c r="D45" s="7">
        <f t="shared" si="7"/>
        <v>4588</v>
      </c>
      <c r="E45" s="7">
        <f t="shared" si="1"/>
        <v>6882</v>
      </c>
      <c r="F45" s="220">
        <f t="shared" si="2"/>
        <v>9176</v>
      </c>
      <c r="G45" s="221">
        <f t="shared" si="5"/>
        <v>7249</v>
      </c>
      <c r="H45" s="222">
        <f t="shared" si="6"/>
        <v>1208</v>
      </c>
    </row>
    <row r="46" spans="1:8">
      <c r="A46" s="8">
        <f>+A45+1</f>
        <v>42</v>
      </c>
      <c r="B46" s="223">
        <v>150000</v>
      </c>
      <c r="C46" s="10">
        <f t="shared" si="4"/>
        <v>2327</v>
      </c>
      <c r="D46" s="11">
        <f t="shared" si="7"/>
        <v>4654</v>
      </c>
      <c r="E46" s="11">
        <f t="shared" si="1"/>
        <v>6981</v>
      </c>
      <c r="F46" s="203">
        <f t="shared" si="2"/>
        <v>9308</v>
      </c>
      <c r="G46" s="226">
        <f t="shared" si="5"/>
        <v>7352</v>
      </c>
      <c r="H46" s="227">
        <f t="shared" si="6"/>
        <v>1225</v>
      </c>
    </row>
    <row r="47" spans="1:8">
      <c r="A47" s="5">
        <f t="shared" si="3"/>
        <v>43</v>
      </c>
      <c r="B47" s="228">
        <v>156400</v>
      </c>
      <c r="C47" s="6">
        <f t="shared" si="4"/>
        <v>2426</v>
      </c>
      <c r="D47" s="7">
        <f t="shared" si="7"/>
        <v>4852</v>
      </c>
      <c r="E47" s="7">
        <f t="shared" si="1"/>
        <v>7278</v>
      </c>
      <c r="F47" s="220">
        <f t="shared" si="2"/>
        <v>9704</v>
      </c>
      <c r="G47" s="221">
        <f t="shared" si="5"/>
        <v>7665</v>
      </c>
      <c r="H47" s="222">
        <f t="shared" si="6"/>
        <v>1278</v>
      </c>
    </row>
    <row r="48" spans="1:8">
      <c r="A48" s="5">
        <f t="shared" si="3"/>
        <v>44</v>
      </c>
      <c r="B48" s="228">
        <v>162800</v>
      </c>
      <c r="C48" s="6">
        <f t="shared" si="4"/>
        <v>2525</v>
      </c>
      <c r="D48" s="7">
        <f t="shared" si="7"/>
        <v>5050</v>
      </c>
      <c r="E48" s="7">
        <f t="shared" si="1"/>
        <v>7575</v>
      </c>
      <c r="F48" s="220">
        <f t="shared" si="2"/>
        <v>10100</v>
      </c>
      <c r="G48" s="221">
        <f t="shared" si="5"/>
        <v>7979</v>
      </c>
      <c r="H48" s="222">
        <f t="shared" si="6"/>
        <v>1330</v>
      </c>
    </row>
    <row r="49" spans="1:9">
      <c r="A49" s="5">
        <f t="shared" si="3"/>
        <v>45</v>
      </c>
      <c r="B49" s="219">
        <v>169200</v>
      </c>
      <c r="C49" s="6">
        <f t="shared" si="4"/>
        <v>2624</v>
      </c>
      <c r="D49" s="7">
        <f t="shared" si="7"/>
        <v>5248</v>
      </c>
      <c r="E49" s="7">
        <f t="shared" si="1"/>
        <v>7872</v>
      </c>
      <c r="F49" s="220">
        <f t="shared" si="2"/>
        <v>10496</v>
      </c>
      <c r="G49" s="221">
        <f t="shared" si="5"/>
        <v>8293</v>
      </c>
      <c r="H49" s="222">
        <f t="shared" si="6"/>
        <v>1382</v>
      </c>
    </row>
    <row r="50" spans="1:9">
      <c r="A50" s="5">
        <f>+A49+1</f>
        <v>46</v>
      </c>
      <c r="B50" s="219">
        <v>175600</v>
      </c>
      <c r="C50" s="6">
        <f t="shared" si="4"/>
        <v>2724</v>
      </c>
      <c r="D50" s="7">
        <f t="shared" si="7"/>
        <v>5448</v>
      </c>
      <c r="E50" s="7">
        <f t="shared" si="1"/>
        <v>8172</v>
      </c>
      <c r="F50" s="220">
        <f t="shared" si="2"/>
        <v>10896</v>
      </c>
      <c r="G50" s="221">
        <f t="shared" si="5"/>
        <v>8606</v>
      </c>
      <c r="H50" s="222">
        <f t="shared" si="6"/>
        <v>1434</v>
      </c>
    </row>
    <row r="51" spans="1:9" ht="17.5" thickBot="1">
      <c r="A51" s="15">
        <f t="shared" si="3"/>
        <v>47</v>
      </c>
      <c r="B51" s="229">
        <v>182000</v>
      </c>
      <c r="C51" s="16">
        <f t="shared" si="4"/>
        <v>2823</v>
      </c>
      <c r="D51" s="17">
        <f t="shared" si="7"/>
        <v>5646</v>
      </c>
      <c r="E51" s="17">
        <f t="shared" si="1"/>
        <v>8469</v>
      </c>
      <c r="F51" s="208">
        <f t="shared" si="2"/>
        <v>11292</v>
      </c>
      <c r="G51" s="230">
        <f t="shared" si="5"/>
        <v>8920</v>
      </c>
      <c r="H51" s="231">
        <f t="shared" si="6"/>
        <v>1487</v>
      </c>
    </row>
    <row r="52" spans="1:9" s="213" customFormat="1" ht="15" customHeight="1">
      <c r="A52" s="211" t="s">
        <v>457</v>
      </c>
      <c r="B52" s="211"/>
      <c r="C52" s="211"/>
      <c r="D52" s="211"/>
      <c r="E52" s="211"/>
      <c r="F52" s="211"/>
      <c r="G52" s="211"/>
      <c r="H52" s="212" t="s">
        <v>458</v>
      </c>
    </row>
    <row r="53" spans="1:9" s="213" customFormat="1" ht="15" customHeight="1">
      <c r="A53" s="211"/>
      <c r="B53" s="211"/>
      <c r="C53" s="211"/>
      <c r="D53" s="211"/>
      <c r="E53" s="211"/>
      <c r="F53" s="211"/>
      <c r="G53" s="211"/>
      <c r="H53" s="212"/>
    </row>
    <row r="54" spans="1:9" s="213" customFormat="1" ht="16.5" customHeight="1">
      <c r="A54" s="621" t="s">
        <v>459</v>
      </c>
      <c r="B54" s="621"/>
      <c r="C54" s="621"/>
      <c r="D54" s="621"/>
      <c r="E54" s="621"/>
      <c r="F54" s="621"/>
      <c r="G54" s="211"/>
      <c r="H54" s="212"/>
    </row>
    <row r="55" spans="1:9" s="215" customFormat="1">
      <c r="A55" s="621" t="s">
        <v>460</v>
      </c>
      <c r="B55" s="621"/>
      <c r="C55" s="621"/>
      <c r="D55" s="621"/>
      <c r="E55" s="621"/>
      <c r="F55" s="216"/>
      <c r="G55" s="211"/>
      <c r="H55" s="214"/>
    </row>
    <row r="56" spans="1:9" s="213" customFormat="1" ht="36.65" customHeight="1">
      <c r="A56" s="622" t="s">
        <v>461</v>
      </c>
      <c r="B56" s="622"/>
      <c r="C56" s="622"/>
      <c r="D56" s="622"/>
      <c r="E56" s="622"/>
      <c r="F56" s="622"/>
      <c r="G56" s="622"/>
      <c r="H56" s="20"/>
      <c r="I56" s="20"/>
    </row>
    <row r="57" spans="1:9" s="213" customFormat="1" ht="16.5" customHeight="1">
      <c r="A57" s="623"/>
      <c r="B57" s="623"/>
      <c r="C57" s="623"/>
      <c r="D57" s="623"/>
      <c r="E57" s="623"/>
      <c r="F57" s="623"/>
      <c r="G57" s="20"/>
      <c r="H57" s="20"/>
    </row>
    <row r="58" spans="1:9">
      <c r="A58" s="20"/>
      <c r="B58" s="20"/>
      <c r="C58" s="20"/>
      <c r="D58" s="20"/>
      <c r="E58" s="20"/>
      <c r="F58" s="20"/>
      <c r="G58" s="20"/>
    </row>
    <row r="59" spans="1:9">
      <c r="A59" s="20"/>
      <c r="B59" s="20"/>
      <c r="C59" s="20"/>
      <c r="D59" s="20"/>
      <c r="E59" s="20"/>
      <c r="F59" s="20"/>
      <c r="G59" s="20"/>
    </row>
  </sheetData>
  <mergeCells count="9">
    <mergeCell ref="A57:F57"/>
    <mergeCell ref="H3:H4"/>
    <mergeCell ref="A56:G56"/>
    <mergeCell ref="A3:A4"/>
    <mergeCell ref="B3:B4"/>
    <mergeCell ref="C3:F3"/>
    <mergeCell ref="G3:G4"/>
    <mergeCell ref="A54:F54"/>
    <mergeCell ref="A55:E55"/>
  </mergeCells>
  <phoneticPr fontId="5"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9" tint="-0.499984740745262"/>
  </sheetPr>
  <dimension ref="A1:AE74"/>
  <sheetViews>
    <sheetView workbookViewId="0">
      <selection activeCell="O21" sqref="O21"/>
    </sheetView>
  </sheetViews>
  <sheetFormatPr defaultColWidth="9" defaultRowHeight="17"/>
  <cols>
    <col min="1" max="1" width="8.90625" style="53" customWidth="1"/>
    <col min="2" max="2" width="6" style="53" customWidth="1"/>
    <col min="3" max="3" width="7.1796875" style="53" customWidth="1"/>
    <col min="4" max="29" width="6" style="53" customWidth="1"/>
    <col min="30" max="30" width="3.1796875" style="53" customWidth="1"/>
    <col min="31" max="31" width="10.453125" style="53" customWidth="1"/>
    <col min="32" max="256" width="9" style="53"/>
    <col min="257" max="257" width="8.90625" style="53" customWidth="1"/>
    <col min="258" max="258" width="6" style="53" customWidth="1"/>
    <col min="259" max="259" width="7.1796875" style="53" customWidth="1"/>
    <col min="260" max="285" width="6" style="53" customWidth="1"/>
    <col min="286" max="286" width="3.1796875" style="53" customWidth="1"/>
    <col min="287" max="287" width="10.453125" style="53" customWidth="1"/>
    <col min="288" max="512" width="9" style="53"/>
    <col min="513" max="513" width="8.90625" style="53" customWidth="1"/>
    <col min="514" max="514" width="6" style="53" customWidth="1"/>
    <col min="515" max="515" width="7.1796875" style="53" customWidth="1"/>
    <col min="516" max="541" width="6" style="53" customWidth="1"/>
    <col min="542" max="542" width="3.1796875" style="53" customWidth="1"/>
    <col min="543" max="543" width="10.453125" style="53" customWidth="1"/>
    <col min="544" max="768" width="9" style="53"/>
    <col min="769" max="769" width="8.90625" style="53" customWidth="1"/>
    <col min="770" max="770" width="6" style="53" customWidth="1"/>
    <col min="771" max="771" width="7.1796875" style="53" customWidth="1"/>
    <col min="772" max="797" width="6" style="53" customWidth="1"/>
    <col min="798" max="798" width="3.1796875" style="53" customWidth="1"/>
    <col min="799" max="799" width="10.453125" style="53" customWidth="1"/>
    <col min="800" max="1024" width="9" style="53"/>
    <col min="1025" max="1025" width="8.90625" style="53" customWidth="1"/>
    <col min="1026" max="1026" width="6" style="53" customWidth="1"/>
    <col min="1027" max="1027" width="7.1796875" style="53" customWidth="1"/>
    <col min="1028" max="1053" width="6" style="53" customWidth="1"/>
    <col min="1054" max="1054" width="3.1796875" style="53" customWidth="1"/>
    <col min="1055" max="1055" width="10.453125" style="53" customWidth="1"/>
    <col min="1056" max="1280" width="9" style="53"/>
    <col min="1281" max="1281" width="8.90625" style="53" customWidth="1"/>
    <col min="1282" max="1282" width="6" style="53" customWidth="1"/>
    <col min="1283" max="1283" width="7.1796875" style="53" customWidth="1"/>
    <col min="1284" max="1309" width="6" style="53" customWidth="1"/>
    <col min="1310" max="1310" width="3.1796875" style="53" customWidth="1"/>
    <col min="1311" max="1311" width="10.453125" style="53" customWidth="1"/>
    <col min="1312" max="1536" width="9" style="53"/>
    <col min="1537" max="1537" width="8.90625" style="53" customWidth="1"/>
    <col min="1538" max="1538" width="6" style="53" customWidth="1"/>
    <col min="1539" max="1539" width="7.1796875" style="53" customWidth="1"/>
    <col min="1540" max="1565" width="6" style="53" customWidth="1"/>
    <col min="1566" max="1566" width="3.1796875" style="53" customWidth="1"/>
    <col min="1567" max="1567" width="10.453125" style="53" customWidth="1"/>
    <col min="1568" max="1792" width="9" style="53"/>
    <col min="1793" max="1793" width="8.90625" style="53" customWidth="1"/>
    <col min="1794" max="1794" width="6" style="53" customWidth="1"/>
    <col min="1795" max="1795" width="7.1796875" style="53" customWidth="1"/>
    <col min="1796" max="1821" width="6" style="53" customWidth="1"/>
    <col min="1822" max="1822" width="3.1796875" style="53" customWidth="1"/>
    <col min="1823" max="1823" width="10.453125" style="53" customWidth="1"/>
    <col min="1824" max="2048" width="9" style="53"/>
    <col min="2049" max="2049" width="8.90625" style="53" customWidth="1"/>
    <col min="2050" max="2050" width="6" style="53" customWidth="1"/>
    <col min="2051" max="2051" width="7.1796875" style="53" customWidth="1"/>
    <col min="2052" max="2077" width="6" style="53" customWidth="1"/>
    <col min="2078" max="2078" width="3.1796875" style="53" customWidth="1"/>
    <col min="2079" max="2079" width="10.453125" style="53" customWidth="1"/>
    <col min="2080" max="2304" width="9" style="53"/>
    <col min="2305" max="2305" width="8.90625" style="53" customWidth="1"/>
    <col min="2306" max="2306" width="6" style="53" customWidth="1"/>
    <col min="2307" max="2307" width="7.1796875" style="53" customWidth="1"/>
    <col min="2308" max="2333" width="6" style="53" customWidth="1"/>
    <col min="2334" max="2334" width="3.1796875" style="53" customWidth="1"/>
    <col min="2335" max="2335" width="10.453125" style="53" customWidth="1"/>
    <col min="2336" max="2560" width="9" style="53"/>
    <col min="2561" max="2561" width="8.90625" style="53" customWidth="1"/>
    <col min="2562" max="2562" width="6" style="53" customWidth="1"/>
    <col min="2563" max="2563" width="7.1796875" style="53" customWidth="1"/>
    <col min="2564" max="2589" width="6" style="53" customWidth="1"/>
    <col min="2590" max="2590" width="3.1796875" style="53" customWidth="1"/>
    <col min="2591" max="2591" width="10.453125" style="53" customWidth="1"/>
    <col min="2592" max="2816" width="9" style="53"/>
    <col min="2817" max="2817" width="8.90625" style="53" customWidth="1"/>
    <col min="2818" max="2818" width="6" style="53" customWidth="1"/>
    <col min="2819" max="2819" width="7.1796875" style="53" customWidth="1"/>
    <col min="2820" max="2845" width="6" style="53" customWidth="1"/>
    <col min="2846" max="2846" width="3.1796875" style="53" customWidth="1"/>
    <col min="2847" max="2847" width="10.453125" style="53" customWidth="1"/>
    <col min="2848" max="3072" width="9" style="53"/>
    <col min="3073" max="3073" width="8.90625" style="53" customWidth="1"/>
    <col min="3074" max="3074" width="6" style="53" customWidth="1"/>
    <col min="3075" max="3075" width="7.1796875" style="53" customWidth="1"/>
    <col min="3076" max="3101" width="6" style="53" customWidth="1"/>
    <col min="3102" max="3102" width="3.1796875" style="53" customWidth="1"/>
    <col min="3103" max="3103" width="10.453125" style="53" customWidth="1"/>
    <col min="3104" max="3328" width="9" style="53"/>
    <col min="3329" max="3329" width="8.90625" style="53" customWidth="1"/>
    <col min="3330" max="3330" width="6" style="53" customWidth="1"/>
    <col min="3331" max="3331" width="7.1796875" style="53" customWidth="1"/>
    <col min="3332" max="3357" width="6" style="53" customWidth="1"/>
    <col min="3358" max="3358" width="3.1796875" style="53" customWidth="1"/>
    <col min="3359" max="3359" width="10.453125" style="53" customWidth="1"/>
    <col min="3360" max="3584" width="9" style="53"/>
    <col min="3585" max="3585" width="8.90625" style="53" customWidth="1"/>
    <col min="3586" max="3586" width="6" style="53" customWidth="1"/>
    <col min="3587" max="3587" width="7.1796875" style="53" customWidth="1"/>
    <col min="3588" max="3613" width="6" style="53" customWidth="1"/>
    <col min="3614" max="3614" width="3.1796875" style="53" customWidth="1"/>
    <col min="3615" max="3615" width="10.453125" style="53" customWidth="1"/>
    <col min="3616" max="3840" width="9" style="53"/>
    <col min="3841" max="3841" width="8.90625" style="53" customWidth="1"/>
    <col min="3842" max="3842" width="6" style="53" customWidth="1"/>
    <col min="3843" max="3843" width="7.1796875" style="53" customWidth="1"/>
    <col min="3844" max="3869" width="6" style="53" customWidth="1"/>
    <col min="3870" max="3870" width="3.1796875" style="53" customWidth="1"/>
    <col min="3871" max="3871" width="10.453125" style="53" customWidth="1"/>
    <col min="3872" max="4096" width="9" style="53"/>
    <col min="4097" max="4097" width="8.90625" style="53" customWidth="1"/>
    <col min="4098" max="4098" width="6" style="53" customWidth="1"/>
    <col min="4099" max="4099" width="7.1796875" style="53" customWidth="1"/>
    <col min="4100" max="4125" width="6" style="53" customWidth="1"/>
    <col min="4126" max="4126" width="3.1796875" style="53" customWidth="1"/>
    <col min="4127" max="4127" width="10.453125" style="53" customWidth="1"/>
    <col min="4128" max="4352" width="9" style="53"/>
    <col min="4353" max="4353" width="8.90625" style="53" customWidth="1"/>
    <col min="4354" max="4354" width="6" style="53" customWidth="1"/>
    <col min="4355" max="4355" width="7.1796875" style="53" customWidth="1"/>
    <col min="4356" max="4381" width="6" style="53" customWidth="1"/>
    <col min="4382" max="4382" width="3.1796875" style="53" customWidth="1"/>
    <col min="4383" max="4383" width="10.453125" style="53" customWidth="1"/>
    <col min="4384" max="4608" width="9" style="53"/>
    <col min="4609" max="4609" width="8.90625" style="53" customWidth="1"/>
    <col min="4610" max="4610" width="6" style="53" customWidth="1"/>
    <col min="4611" max="4611" width="7.1796875" style="53" customWidth="1"/>
    <col min="4612" max="4637" width="6" style="53" customWidth="1"/>
    <col min="4638" max="4638" width="3.1796875" style="53" customWidth="1"/>
    <col min="4639" max="4639" width="10.453125" style="53" customWidth="1"/>
    <col min="4640" max="4864" width="9" style="53"/>
    <col min="4865" max="4865" width="8.90625" style="53" customWidth="1"/>
    <col min="4866" max="4866" width="6" style="53" customWidth="1"/>
    <col min="4867" max="4867" width="7.1796875" style="53" customWidth="1"/>
    <col min="4868" max="4893" width="6" style="53" customWidth="1"/>
    <col min="4894" max="4894" width="3.1796875" style="53" customWidth="1"/>
    <col min="4895" max="4895" width="10.453125" style="53" customWidth="1"/>
    <col min="4896" max="5120" width="9" style="53"/>
    <col min="5121" max="5121" width="8.90625" style="53" customWidth="1"/>
    <col min="5122" max="5122" width="6" style="53" customWidth="1"/>
    <col min="5123" max="5123" width="7.1796875" style="53" customWidth="1"/>
    <col min="5124" max="5149" width="6" style="53" customWidth="1"/>
    <col min="5150" max="5150" width="3.1796875" style="53" customWidth="1"/>
    <col min="5151" max="5151" width="10.453125" style="53" customWidth="1"/>
    <col min="5152" max="5376" width="9" style="53"/>
    <col min="5377" max="5377" width="8.90625" style="53" customWidth="1"/>
    <col min="5378" max="5378" width="6" style="53" customWidth="1"/>
    <col min="5379" max="5379" width="7.1796875" style="53" customWidth="1"/>
    <col min="5380" max="5405" width="6" style="53" customWidth="1"/>
    <col min="5406" max="5406" width="3.1796875" style="53" customWidth="1"/>
    <col min="5407" max="5407" width="10.453125" style="53" customWidth="1"/>
    <col min="5408" max="5632" width="9" style="53"/>
    <col min="5633" max="5633" width="8.90625" style="53" customWidth="1"/>
    <col min="5634" max="5634" width="6" style="53" customWidth="1"/>
    <col min="5635" max="5635" width="7.1796875" style="53" customWidth="1"/>
    <col min="5636" max="5661" width="6" style="53" customWidth="1"/>
    <col min="5662" max="5662" width="3.1796875" style="53" customWidth="1"/>
    <col min="5663" max="5663" width="10.453125" style="53" customWidth="1"/>
    <col min="5664" max="5888" width="9" style="53"/>
    <col min="5889" max="5889" width="8.90625" style="53" customWidth="1"/>
    <col min="5890" max="5890" width="6" style="53" customWidth="1"/>
    <col min="5891" max="5891" width="7.1796875" style="53" customWidth="1"/>
    <col min="5892" max="5917" width="6" style="53" customWidth="1"/>
    <col min="5918" max="5918" width="3.1796875" style="53" customWidth="1"/>
    <col min="5919" max="5919" width="10.453125" style="53" customWidth="1"/>
    <col min="5920" max="6144" width="9" style="53"/>
    <col min="6145" max="6145" width="8.90625" style="53" customWidth="1"/>
    <col min="6146" max="6146" width="6" style="53" customWidth="1"/>
    <col min="6147" max="6147" width="7.1796875" style="53" customWidth="1"/>
    <col min="6148" max="6173" width="6" style="53" customWidth="1"/>
    <col min="6174" max="6174" width="3.1796875" style="53" customWidth="1"/>
    <col min="6175" max="6175" width="10.453125" style="53" customWidth="1"/>
    <col min="6176" max="6400" width="9" style="53"/>
    <col min="6401" max="6401" width="8.90625" style="53" customWidth="1"/>
    <col min="6402" max="6402" width="6" style="53" customWidth="1"/>
    <col min="6403" max="6403" width="7.1796875" style="53" customWidth="1"/>
    <col min="6404" max="6429" width="6" style="53" customWidth="1"/>
    <col min="6430" max="6430" width="3.1796875" style="53" customWidth="1"/>
    <col min="6431" max="6431" width="10.453125" style="53" customWidth="1"/>
    <col min="6432" max="6656" width="9" style="53"/>
    <col min="6657" max="6657" width="8.90625" style="53" customWidth="1"/>
    <col min="6658" max="6658" width="6" style="53" customWidth="1"/>
    <col min="6659" max="6659" width="7.1796875" style="53" customWidth="1"/>
    <col min="6660" max="6685" width="6" style="53" customWidth="1"/>
    <col min="6686" max="6686" width="3.1796875" style="53" customWidth="1"/>
    <col min="6687" max="6687" width="10.453125" style="53" customWidth="1"/>
    <col min="6688" max="6912" width="9" style="53"/>
    <col min="6913" max="6913" width="8.90625" style="53" customWidth="1"/>
    <col min="6914" max="6914" width="6" style="53" customWidth="1"/>
    <col min="6915" max="6915" width="7.1796875" style="53" customWidth="1"/>
    <col min="6916" max="6941" width="6" style="53" customWidth="1"/>
    <col min="6942" max="6942" width="3.1796875" style="53" customWidth="1"/>
    <col min="6943" max="6943" width="10.453125" style="53" customWidth="1"/>
    <col min="6944" max="7168" width="9" style="53"/>
    <col min="7169" max="7169" width="8.90625" style="53" customWidth="1"/>
    <col min="7170" max="7170" width="6" style="53" customWidth="1"/>
    <col min="7171" max="7171" width="7.1796875" style="53" customWidth="1"/>
    <col min="7172" max="7197" width="6" style="53" customWidth="1"/>
    <col min="7198" max="7198" width="3.1796875" style="53" customWidth="1"/>
    <col min="7199" max="7199" width="10.453125" style="53" customWidth="1"/>
    <col min="7200" max="7424" width="9" style="53"/>
    <col min="7425" max="7425" width="8.90625" style="53" customWidth="1"/>
    <col min="7426" max="7426" width="6" style="53" customWidth="1"/>
    <col min="7427" max="7427" width="7.1796875" style="53" customWidth="1"/>
    <col min="7428" max="7453" width="6" style="53" customWidth="1"/>
    <col min="7454" max="7454" width="3.1796875" style="53" customWidth="1"/>
    <col min="7455" max="7455" width="10.453125" style="53" customWidth="1"/>
    <col min="7456" max="7680" width="9" style="53"/>
    <col min="7681" max="7681" width="8.90625" style="53" customWidth="1"/>
    <col min="7682" max="7682" width="6" style="53" customWidth="1"/>
    <col min="7683" max="7683" width="7.1796875" style="53" customWidth="1"/>
    <col min="7684" max="7709" width="6" style="53" customWidth="1"/>
    <col min="7710" max="7710" width="3.1796875" style="53" customWidth="1"/>
    <col min="7711" max="7711" width="10.453125" style="53" customWidth="1"/>
    <col min="7712" max="7936" width="9" style="53"/>
    <col min="7937" max="7937" width="8.90625" style="53" customWidth="1"/>
    <col min="7938" max="7938" width="6" style="53" customWidth="1"/>
    <col min="7939" max="7939" width="7.1796875" style="53" customWidth="1"/>
    <col min="7940" max="7965" width="6" style="53" customWidth="1"/>
    <col min="7966" max="7966" width="3.1796875" style="53" customWidth="1"/>
    <col min="7967" max="7967" width="10.453125" style="53" customWidth="1"/>
    <col min="7968" max="8192" width="9" style="53"/>
    <col min="8193" max="8193" width="8.90625" style="53" customWidth="1"/>
    <col min="8194" max="8194" width="6" style="53" customWidth="1"/>
    <col min="8195" max="8195" width="7.1796875" style="53" customWidth="1"/>
    <col min="8196" max="8221" width="6" style="53" customWidth="1"/>
    <col min="8222" max="8222" width="3.1796875" style="53" customWidth="1"/>
    <col min="8223" max="8223" width="10.453125" style="53" customWidth="1"/>
    <col min="8224" max="8448" width="9" style="53"/>
    <col min="8449" max="8449" width="8.90625" style="53" customWidth="1"/>
    <col min="8450" max="8450" width="6" style="53" customWidth="1"/>
    <col min="8451" max="8451" width="7.1796875" style="53" customWidth="1"/>
    <col min="8452" max="8477" width="6" style="53" customWidth="1"/>
    <col min="8478" max="8478" width="3.1796875" style="53" customWidth="1"/>
    <col min="8479" max="8479" width="10.453125" style="53" customWidth="1"/>
    <col min="8480" max="8704" width="9" style="53"/>
    <col min="8705" max="8705" width="8.90625" style="53" customWidth="1"/>
    <col min="8706" max="8706" width="6" style="53" customWidth="1"/>
    <col min="8707" max="8707" width="7.1796875" style="53" customWidth="1"/>
    <col min="8708" max="8733" width="6" style="53" customWidth="1"/>
    <col min="8734" max="8734" width="3.1796875" style="53" customWidth="1"/>
    <col min="8735" max="8735" width="10.453125" style="53" customWidth="1"/>
    <col min="8736" max="8960" width="9" style="53"/>
    <col min="8961" max="8961" width="8.90625" style="53" customWidth="1"/>
    <col min="8962" max="8962" width="6" style="53" customWidth="1"/>
    <col min="8963" max="8963" width="7.1796875" style="53" customWidth="1"/>
    <col min="8964" max="8989" width="6" style="53" customWidth="1"/>
    <col min="8990" max="8990" width="3.1796875" style="53" customWidth="1"/>
    <col min="8991" max="8991" width="10.453125" style="53" customWidth="1"/>
    <col min="8992" max="9216" width="9" style="53"/>
    <col min="9217" max="9217" width="8.90625" style="53" customWidth="1"/>
    <col min="9218" max="9218" width="6" style="53" customWidth="1"/>
    <col min="9219" max="9219" width="7.1796875" style="53" customWidth="1"/>
    <col min="9220" max="9245" width="6" style="53" customWidth="1"/>
    <col min="9246" max="9246" width="3.1796875" style="53" customWidth="1"/>
    <col min="9247" max="9247" width="10.453125" style="53" customWidth="1"/>
    <col min="9248" max="9472" width="9" style="53"/>
    <col min="9473" max="9473" width="8.90625" style="53" customWidth="1"/>
    <col min="9474" max="9474" width="6" style="53" customWidth="1"/>
    <col min="9475" max="9475" width="7.1796875" style="53" customWidth="1"/>
    <col min="9476" max="9501" width="6" style="53" customWidth="1"/>
    <col min="9502" max="9502" width="3.1796875" style="53" customWidth="1"/>
    <col min="9503" max="9503" width="10.453125" style="53" customWidth="1"/>
    <col min="9504" max="9728" width="9" style="53"/>
    <col min="9729" max="9729" width="8.90625" style="53" customWidth="1"/>
    <col min="9730" max="9730" width="6" style="53" customWidth="1"/>
    <col min="9731" max="9731" width="7.1796875" style="53" customWidth="1"/>
    <col min="9732" max="9757" width="6" style="53" customWidth="1"/>
    <col min="9758" max="9758" width="3.1796875" style="53" customWidth="1"/>
    <col min="9759" max="9759" width="10.453125" style="53" customWidth="1"/>
    <col min="9760" max="9984" width="9" style="53"/>
    <col min="9985" max="9985" width="8.90625" style="53" customWidth="1"/>
    <col min="9986" max="9986" width="6" style="53" customWidth="1"/>
    <col min="9987" max="9987" width="7.1796875" style="53" customWidth="1"/>
    <col min="9988" max="10013" width="6" style="53" customWidth="1"/>
    <col min="10014" max="10014" width="3.1796875" style="53" customWidth="1"/>
    <col min="10015" max="10015" width="10.453125" style="53" customWidth="1"/>
    <col min="10016" max="10240" width="9" style="53"/>
    <col min="10241" max="10241" width="8.90625" style="53" customWidth="1"/>
    <col min="10242" max="10242" width="6" style="53" customWidth="1"/>
    <col min="10243" max="10243" width="7.1796875" style="53" customWidth="1"/>
    <col min="10244" max="10269" width="6" style="53" customWidth="1"/>
    <col min="10270" max="10270" width="3.1796875" style="53" customWidth="1"/>
    <col min="10271" max="10271" width="10.453125" style="53" customWidth="1"/>
    <col min="10272" max="10496" width="9" style="53"/>
    <col min="10497" max="10497" width="8.90625" style="53" customWidth="1"/>
    <col min="10498" max="10498" width="6" style="53" customWidth="1"/>
    <col min="10499" max="10499" width="7.1796875" style="53" customWidth="1"/>
    <col min="10500" max="10525" width="6" style="53" customWidth="1"/>
    <col min="10526" max="10526" width="3.1796875" style="53" customWidth="1"/>
    <col min="10527" max="10527" width="10.453125" style="53" customWidth="1"/>
    <col min="10528" max="10752" width="9" style="53"/>
    <col min="10753" max="10753" width="8.90625" style="53" customWidth="1"/>
    <col min="10754" max="10754" width="6" style="53" customWidth="1"/>
    <col min="10755" max="10755" width="7.1796875" style="53" customWidth="1"/>
    <col min="10756" max="10781" width="6" style="53" customWidth="1"/>
    <col min="10782" max="10782" width="3.1796875" style="53" customWidth="1"/>
    <col min="10783" max="10783" width="10.453125" style="53" customWidth="1"/>
    <col min="10784" max="11008" width="9" style="53"/>
    <col min="11009" max="11009" width="8.90625" style="53" customWidth="1"/>
    <col min="11010" max="11010" width="6" style="53" customWidth="1"/>
    <col min="11011" max="11011" width="7.1796875" style="53" customWidth="1"/>
    <col min="11012" max="11037" width="6" style="53" customWidth="1"/>
    <col min="11038" max="11038" width="3.1796875" style="53" customWidth="1"/>
    <col min="11039" max="11039" width="10.453125" style="53" customWidth="1"/>
    <col min="11040" max="11264" width="9" style="53"/>
    <col min="11265" max="11265" width="8.90625" style="53" customWidth="1"/>
    <col min="11266" max="11266" width="6" style="53" customWidth="1"/>
    <col min="11267" max="11267" width="7.1796875" style="53" customWidth="1"/>
    <col min="11268" max="11293" width="6" style="53" customWidth="1"/>
    <col min="11294" max="11294" width="3.1796875" style="53" customWidth="1"/>
    <col min="11295" max="11295" width="10.453125" style="53" customWidth="1"/>
    <col min="11296" max="11520" width="9" style="53"/>
    <col min="11521" max="11521" width="8.90625" style="53" customWidth="1"/>
    <col min="11522" max="11522" width="6" style="53" customWidth="1"/>
    <col min="11523" max="11523" width="7.1796875" style="53" customWidth="1"/>
    <col min="11524" max="11549" width="6" style="53" customWidth="1"/>
    <col min="11550" max="11550" width="3.1796875" style="53" customWidth="1"/>
    <col min="11551" max="11551" width="10.453125" style="53" customWidth="1"/>
    <col min="11552" max="11776" width="9" style="53"/>
    <col min="11777" max="11777" width="8.90625" style="53" customWidth="1"/>
    <col min="11778" max="11778" width="6" style="53" customWidth="1"/>
    <col min="11779" max="11779" width="7.1796875" style="53" customWidth="1"/>
    <col min="11780" max="11805" width="6" style="53" customWidth="1"/>
    <col min="11806" max="11806" width="3.1796875" style="53" customWidth="1"/>
    <col min="11807" max="11807" width="10.453125" style="53" customWidth="1"/>
    <col min="11808" max="12032" width="9" style="53"/>
    <col min="12033" max="12033" width="8.90625" style="53" customWidth="1"/>
    <col min="12034" max="12034" width="6" style="53" customWidth="1"/>
    <col min="12035" max="12035" width="7.1796875" style="53" customWidth="1"/>
    <col min="12036" max="12061" width="6" style="53" customWidth="1"/>
    <col min="12062" max="12062" width="3.1796875" style="53" customWidth="1"/>
    <col min="12063" max="12063" width="10.453125" style="53" customWidth="1"/>
    <col min="12064" max="12288" width="9" style="53"/>
    <col min="12289" max="12289" width="8.90625" style="53" customWidth="1"/>
    <col min="12290" max="12290" width="6" style="53" customWidth="1"/>
    <col min="12291" max="12291" width="7.1796875" style="53" customWidth="1"/>
    <col min="12292" max="12317" width="6" style="53" customWidth="1"/>
    <col min="12318" max="12318" width="3.1796875" style="53" customWidth="1"/>
    <col min="12319" max="12319" width="10.453125" style="53" customWidth="1"/>
    <col min="12320" max="12544" width="9" style="53"/>
    <col min="12545" max="12545" width="8.90625" style="53" customWidth="1"/>
    <col min="12546" max="12546" width="6" style="53" customWidth="1"/>
    <col min="12547" max="12547" width="7.1796875" style="53" customWidth="1"/>
    <col min="12548" max="12573" width="6" style="53" customWidth="1"/>
    <col min="12574" max="12574" width="3.1796875" style="53" customWidth="1"/>
    <col min="12575" max="12575" width="10.453125" style="53" customWidth="1"/>
    <col min="12576" max="12800" width="9" style="53"/>
    <col min="12801" max="12801" width="8.90625" style="53" customWidth="1"/>
    <col min="12802" max="12802" width="6" style="53" customWidth="1"/>
    <col min="12803" max="12803" width="7.1796875" style="53" customWidth="1"/>
    <col min="12804" max="12829" width="6" style="53" customWidth="1"/>
    <col min="12830" max="12830" width="3.1796875" style="53" customWidth="1"/>
    <col min="12831" max="12831" width="10.453125" style="53" customWidth="1"/>
    <col min="12832" max="13056" width="9" style="53"/>
    <col min="13057" max="13057" width="8.90625" style="53" customWidth="1"/>
    <col min="13058" max="13058" width="6" style="53" customWidth="1"/>
    <col min="13059" max="13059" width="7.1796875" style="53" customWidth="1"/>
    <col min="13060" max="13085" width="6" style="53" customWidth="1"/>
    <col min="13086" max="13086" width="3.1796875" style="53" customWidth="1"/>
    <col min="13087" max="13087" width="10.453125" style="53" customWidth="1"/>
    <col min="13088" max="13312" width="9" style="53"/>
    <col min="13313" max="13313" width="8.90625" style="53" customWidth="1"/>
    <col min="13314" max="13314" width="6" style="53" customWidth="1"/>
    <col min="13315" max="13315" width="7.1796875" style="53" customWidth="1"/>
    <col min="13316" max="13341" width="6" style="53" customWidth="1"/>
    <col min="13342" max="13342" width="3.1796875" style="53" customWidth="1"/>
    <col min="13343" max="13343" width="10.453125" style="53" customWidth="1"/>
    <col min="13344" max="13568" width="9" style="53"/>
    <col min="13569" max="13569" width="8.90625" style="53" customWidth="1"/>
    <col min="13570" max="13570" width="6" style="53" customWidth="1"/>
    <col min="13571" max="13571" width="7.1796875" style="53" customWidth="1"/>
    <col min="13572" max="13597" width="6" style="53" customWidth="1"/>
    <col min="13598" max="13598" width="3.1796875" style="53" customWidth="1"/>
    <col min="13599" max="13599" width="10.453125" style="53" customWidth="1"/>
    <col min="13600" max="13824" width="9" style="53"/>
    <col min="13825" max="13825" width="8.90625" style="53" customWidth="1"/>
    <col min="13826" max="13826" width="6" style="53" customWidth="1"/>
    <col min="13827" max="13827" width="7.1796875" style="53" customWidth="1"/>
    <col min="13828" max="13853" width="6" style="53" customWidth="1"/>
    <col min="13854" max="13854" width="3.1796875" style="53" customWidth="1"/>
    <col min="13855" max="13855" width="10.453125" style="53" customWidth="1"/>
    <col min="13856" max="14080" width="9" style="53"/>
    <col min="14081" max="14081" width="8.90625" style="53" customWidth="1"/>
    <col min="14082" max="14082" width="6" style="53" customWidth="1"/>
    <col min="14083" max="14083" width="7.1796875" style="53" customWidth="1"/>
    <col min="14084" max="14109" width="6" style="53" customWidth="1"/>
    <col min="14110" max="14110" width="3.1796875" style="53" customWidth="1"/>
    <col min="14111" max="14111" width="10.453125" style="53" customWidth="1"/>
    <col min="14112" max="14336" width="9" style="53"/>
    <col min="14337" max="14337" width="8.90625" style="53" customWidth="1"/>
    <col min="14338" max="14338" width="6" style="53" customWidth="1"/>
    <col min="14339" max="14339" width="7.1796875" style="53" customWidth="1"/>
    <col min="14340" max="14365" width="6" style="53" customWidth="1"/>
    <col min="14366" max="14366" width="3.1796875" style="53" customWidth="1"/>
    <col min="14367" max="14367" width="10.453125" style="53" customWidth="1"/>
    <col min="14368" max="14592" width="9" style="53"/>
    <col min="14593" max="14593" width="8.90625" style="53" customWidth="1"/>
    <col min="14594" max="14594" width="6" style="53" customWidth="1"/>
    <col min="14595" max="14595" width="7.1796875" style="53" customWidth="1"/>
    <col min="14596" max="14621" width="6" style="53" customWidth="1"/>
    <col min="14622" max="14622" width="3.1796875" style="53" customWidth="1"/>
    <col min="14623" max="14623" width="10.453125" style="53" customWidth="1"/>
    <col min="14624" max="14848" width="9" style="53"/>
    <col min="14849" max="14849" width="8.90625" style="53" customWidth="1"/>
    <col min="14850" max="14850" width="6" style="53" customWidth="1"/>
    <col min="14851" max="14851" width="7.1796875" style="53" customWidth="1"/>
    <col min="14852" max="14877" width="6" style="53" customWidth="1"/>
    <col min="14878" max="14878" width="3.1796875" style="53" customWidth="1"/>
    <col min="14879" max="14879" width="10.453125" style="53" customWidth="1"/>
    <col min="14880" max="15104" width="9" style="53"/>
    <col min="15105" max="15105" width="8.90625" style="53" customWidth="1"/>
    <col min="15106" max="15106" width="6" style="53" customWidth="1"/>
    <col min="15107" max="15107" width="7.1796875" style="53" customWidth="1"/>
    <col min="15108" max="15133" width="6" style="53" customWidth="1"/>
    <col min="15134" max="15134" width="3.1796875" style="53" customWidth="1"/>
    <col min="15135" max="15135" width="10.453125" style="53" customWidth="1"/>
    <col min="15136" max="15360" width="9" style="53"/>
    <col min="15361" max="15361" width="8.90625" style="53" customWidth="1"/>
    <col min="15362" max="15362" width="6" style="53" customWidth="1"/>
    <col min="15363" max="15363" width="7.1796875" style="53" customWidth="1"/>
    <col min="15364" max="15389" width="6" style="53" customWidth="1"/>
    <col min="15390" max="15390" width="3.1796875" style="53" customWidth="1"/>
    <col min="15391" max="15391" width="10.453125" style="53" customWidth="1"/>
    <col min="15392" max="15616" width="9" style="53"/>
    <col min="15617" max="15617" width="8.90625" style="53" customWidth="1"/>
    <col min="15618" max="15618" width="6" style="53" customWidth="1"/>
    <col min="15619" max="15619" width="7.1796875" style="53" customWidth="1"/>
    <col min="15620" max="15645" width="6" style="53" customWidth="1"/>
    <col min="15646" max="15646" width="3.1796875" style="53" customWidth="1"/>
    <col min="15647" max="15647" width="10.453125" style="53" customWidth="1"/>
    <col min="15648" max="15872" width="9" style="53"/>
    <col min="15873" max="15873" width="8.90625" style="53" customWidth="1"/>
    <col min="15874" max="15874" width="6" style="53" customWidth="1"/>
    <col min="15875" max="15875" width="7.1796875" style="53" customWidth="1"/>
    <col min="15876" max="15901" width="6" style="53" customWidth="1"/>
    <col min="15902" max="15902" width="3.1796875" style="53" customWidth="1"/>
    <col min="15903" max="15903" width="10.453125" style="53" customWidth="1"/>
    <col min="15904" max="16128" width="9" style="53"/>
    <col min="16129" max="16129" width="8.90625" style="53" customWidth="1"/>
    <col min="16130" max="16130" width="6" style="53" customWidth="1"/>
    <col min="16131" max="16131" width="7.1796875" style="53" customWidth="1"/>
    <col min="16132" max="16157" width="6" style="53" customWidth="1"/>
    <col min="16158" max="16158" width="3.1796875" style="53" customWidth="1"/>
    <col min="16159" max="16159" width="10.453125" style="53" customWidth="1"/>
    <col min="16160" max="16384" width="9" style="53"/>
  </cols>
  <sheetData>
    <row r="1" spans="1:31" s="89" customFormat="1" ht="23.25" customHeight="1">
      <c r="A1" s="597" t="s">
        <v>440</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row>
    <row r="2" spans="1:31" s="54" customFormat="1" ht="18" customHeight="1" thickBot="1">
      <c r="A2" s="598" t="s">
        <v>441</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7"/>
      <c r="X3" s="607"/>
      <c r="Y3" s="608"/>
      <c r="Z3" s="589" t="s">
        <v>442</v>
      </c>
      <c r="AA3" s="589"/>
      <c r="AB3" s="589" t="s">
        <v>443</v>
      </c>
      <c r="AC3" s="590"/>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23800</v>
      </c>
      <c r="AA4" s="586"/>
      <c r="AB4" s="584">
        <v>24000</v>
      </c>
      <c r="AC4" s="609"/>
      <c r="AE4" s="56">
        <v>0.1</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16</v>
      </c>
      <c r="AC6" s="61">
        <f t="shared" ref="AC6:AC35" si="27">ROUND($AB$4*$A6/30*$AE$4*70/100,0)</f>
        <v>56</v>
      </c>
    </row>
    <row r="7" spans="1:31" s="62" customFormat="1" ht="11.15"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111</v>
      </c>
      <c r="AB7" s="60">
        <f t="shared" si="26"/>
        <v>32</v>
      </c>
      <c r="AC7" s="61">
        <f t="shared" si="27"/>
        <v>112</v>
      </c>
    </row>
    <row r="8" spans="1:31" s="62" customFormat="1" ht="11.15"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167</v>
      </c>
      <c r="AB8" s="60">
        <f t="shared" si="26"/>
        <v>48</v>
      </c>
      <c r="AC8" s="61">
        <f t="shared" si="27"/>
        <v>168</v>
      </c>
    </row>
    <row r="9" spans="1:31" s="62" customFormat="1" ht="11.15"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63</v>
      </c>
      <c r="AA9" s="60">
        <f t="shared" si="25"/>
        <v>222</v>
      </c>
      <c r="AB9" s="60">
        <f t="shared" si="26"/>
        <v>64</v>
      </c>
      <c r="AC9" s="61">
        <f t="shared" si="27"/>
        <v>224</v>
      </c>
    </row>
    <row r="10" spans="1:31" s="62" customFormat="1" ht="11.15"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79</v>
      </c>
      <c r="AA10" s="60">
        <f t="shared" si="25"/>
        <v>278</v>
      </c>
      <c r="AB10" s="60">
        <f t="shared" si="26"/>
        <v>80</v>
      </c>
      <c r="AC10" s="61">
        <f t="shared" si="27"/>
        <v>280</v>
      </c>
    </row>
    <row r="11" spans="1:31" s="62" customFormat="1" ht="11.15"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95</v>
      </c>
      <c r="AA11" s="60">
        <f t="shared" si="25"/>
        <v>333</v>
      </c>
      <c r="AB11" s="60">
        <f t="shared" si="26"/>
        <v>96</v>
      </c>
      <c r="AC11" s="61">
        <f t="shared" si="27"/>
        <v>336</v>
      </c>
    </row>
    <row r="12" spans="1:31" s="62" customFormat="1" ht="11.15"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111</v>
      </c>
      <c r="AA12" s="60">
        <f t="shared" si="25"/>
        <v>389</v>
      </c>
      <c r="AB12" s="60">
        <f t="shared" si="26"/>
        <v>112</v>
      </c>
      <c r="AC12" s="61">
        <f t="shared" si="27"/>
        <v>392</v>
      </c>
    </row>
    <row r="13" spans="1:31" s="62" customFormat="1" ht="11.15"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127</v>
      </c>
      <c r="AA13" s="60">
        <f t="shared" si="25"/>
        <v>444</v>
      </c>
      <c r="AB13" s="60">
        <f t="shared" si="26"/>
        <v>128</v>
      </c>
      <c r="AC13" s="61">
        <f t="shared" si="27"/>
        <v>448</v>
      </c>
    </row>
    <row r="14" spans="1:31" s="62" customFormat="1" ht="11.15"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143</v>
      </c>
      <c r="AA14" s="60">
        <f t="shared" si="25"/>
        <v>500</v>
      </c>
      <c r="AB14" s="60">
        <f t="shared" si="26"/>
        <v>144</v>
      </c>
      <c r="AC14" s="61">
        <f t="shared" si="27"/>
        <v>504</v>
      </c>
    </row>
    <row r="15" spans="1:31" s="62" customFormat="1" ht="11.15"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159</v>
      </c>
      <c r="AA15" s="60">
        <f t="shared" si="25"/>
        <v>555</v>
      </c>
      <c r="AB15" s="60">
        <f t="shared" si="26"/>
        <v>160</v>
      </c>
      <c r="AC15" s="61">
        <f t="shared" si="27"/>
        <v>560</v>
      </c>
    </row>
    <row r="16" spans="1:31" s="62" customFormat="1" ht="11.15"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175</v>
      </c>
      <c r="AA16" s="60">
        <f t="shared" si="25"/>
        <v>611</v>
      </c>
      <c r="AB16" s="60">
        <f t="shared" si="26"/>
        <v>176</v>
      </c>
      <c r="AC16" s="61">
        <f t="shared" si="27"/>
        <v>616</v>
      </c>
    </row>
    <row r="17" spans="1:29" s="62" customFormat="1" ht="11.15"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190</v>
      </c>
      <c r="AA17" s="60">
        <f t="shared" si="25"/>
        <v>666</v>
      </c>
      <c r="AB17" s="60">
        <f t="shared" si="26"/>
        <v>192</v>
      </c>
      <c r="AC17" s="61">
        <f t="shared" si="27"/>
        <v>672</v>
      </c>
    </row>
    <row r="18" spans="1:29" s="62" customFormat="1" ht="11.15"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206</v>
      </c>
      <c r="AA18" s="60">
        <f t="shared" si="25"/>
        <v>722</v>
      </c>
      <c r="AB18" s="60">
        <f t="shared" si="26"/>
        <v>208</v>
      </c>
      <c r="AC18" s="61">
        <f t="shared" si="27"/>
        <v>728</v>
      </c>
    </row>
    <row r="19" spans="1:29" s="62" customFormat="1" ht="11.15"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222</v>
      </c>
      <c r="AA19" s="60">
        <f t="shared" si="25"/>
        <v>777</v>
      </c>
      <c r="AB19" s="60">
        <f t="shared" si="26"/>
        <v>224</v>
      </c>
      <c r="AC19" s="61">
        <f t="shared" si="27"/>
        <v>784</v>
      </c>
    </row>
    <row r="20" spans="1:29" s="62" customFormat="1" ht="11.15"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238</v>
      </c>
      <c r="AA20" s="60">
        <f t="shared" si="25"/>
        <v>833</v>
      </c>
      <c r="AB20" s="60">
        <f t="shared" si="26"/>
        <v>240</v>
      </c>
      <c r="AC20" s="61">
        <f t="shared" si="27"/>
        <v>840</v>
      </c>
    </row>
    <row r="21" spans="1:29" s="62" customFormat="1" ht="11.15"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254</v>
      </c>
      <c r="AA21" s="60">
        <f t="shared" si="25"/>
        <v>889</v>
      </c>
      <c r="AB21" s="60">
        <f t="shared" si="26"/>
        <v>256</v>
      </c>
      <c r="AC21" s="61">
        <f t="shared" si="27"/>
        <v>896</v>
      </c>
    </row>
    <row r="22" spans="1:29" s="62" customFormat="1" ht="11.15"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270</v>
      </c>
      <c r="AA22" s="60">
        <f t="shared" si="25"/>
        <v>944</v>
      </c>
      <c r="AB22" s="60">
        <f t="shared" si="26"/>
        <v>272</v>
      </c>
      <c r="AC22" s="61">
        <f t="shared" si="27"/>
        <v>952</v>
      </c>
    </row>
    <row r="23" spans="1:29" s="62" customFormat="1" ht="11.15"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286</v>
      </c>
      <c r="AA23" s="60">
        <f t="shared" si="25"/>
        <v>1000</v>
      </c>
      <c r="AB23" s="60">
        <f t="shared" si="26"/>
        <v>288</v>
      </c>
      <c r="AC23" s="61">
        <f t="shared" si="27"/>
        <v>1008</v>
      </c>
    </row>
    <row r="24" spans="1:29" s="62" customFormat="1" ht="11.15"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301</v>
      </c>
      <c r="AA24" s="60">
        <f t="shared" si="25"/>
        <v>1055</v>
      </c>
      <c r="AB24" s="60">
        <f t="shared" si="26"/>
        <v>304</v>
      </c>
      <c r="AC24" s="61">
        <f t="shared" si="27"/>
        <v>1064</v>
      </c>
    </row>
    <row r="25" spans="1:29" s="62" customFormat="1" ht="11.15"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317</v>
      </c>
      <c r="AA25" s="60">
        <f t="shared" si="25"/>
        <v>1111</v>
      </c>
      <c r="AB25" s="60">
        <f t="shared" si="26"/>
        <v>320</v>
      </c>
      <c r="AC25" s="61">
        <f t="shared" si="27"/>
        <v>1120</v>
      </c>
    </row>
    <row r="26" spans="1:29" s="62" customFormat="1" ht="11.15"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333</v>
      </c>
      <c r="AA26" s="60">
        <f t="shared" si="25"/>
        <v>1166</v>
      </c>
      <c r="AB26" s="60">
        <f t="shared" si="26"/>
        <v>336</v>
      </c>
      <c r="AC26" s="61">
        <f t="shared" si="27"/>
        <v>1176</v>
      </c>
    </row>
    <row r="27" spans="1:29" s="62" customFormat="1" ht="11.15"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349</v>
      </c>
      <c r="AA27" s="60">
        <f t="shared" si="25"/>
        <v>1222</v>
      </c>
      <c r="AB27" s="60">
        <f t="shared" si="26"/>
        <v>352</v>
      </c>
      <c r="AC27" s="61">
        <f t="shared" si="27"/>
        <v>1232</v>
      </c>
    </row>
    <row r="28" spans="1:29" s="62" customFormat="1" ht="11.15"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365</v>
      </c>
      <c r="AA28" s="60">
        <f t="shared" si="25"/>
        <v>1277</v>
      </c>
      <c r="AB28" s="60">
        <f t="shared" si="26"/>
        <v>368</v>
      </c>
      <c r="AC28" s="61">
        <f t="shared" si="27"/>
        <v>1288</v>
      </c>
    </row>
    <row r="29" spans="1:29" s="62" customFormat="1" ht="11.15"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381</v>
      </c>
      <c r="AA29" s="60">
        <f t="shared" si="25"/>
        <v>1333</v>
      </c>
      <c r="AB29" s="60">
        <f t="shared" si="26"/>
        <v>384</v>
      </c>
      <c r="AC29" s="61">
        <f t="shared" si="27"/>
        <v>1344</v>
      </c>
    </row>
    <row r="30" spans="1:29" s="62" customFormat="1" ht="11.15"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397</v>
      </c>
      <c r="AA30" s="60">
        <f t="shared" si="25"/>
        <v>1388</v>
      </c>
      <c r="AB30" s="60">
        <f t="shared" si="26"/>
        <v>400</v>
      </c>
      <c r="AC30" s="61">
        <f t="shared" si="27"/>
        <v>1400</v>
      </c>
    </row>
    <row r="31" spans="1:29" s="62" customFormat="1" ht="11.15"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413</v>
      </c>
      <c r="AA31" s="60">
        <f t="shared" si="25"/>
        <v>1444</v>
      </c>
      <c r="AB31" s="60">
        <f t="shared" si="26"/>
        <v>416</v>
      </c>
      <c r="AC31" s="61">
        <f t="shared" si="27"/>
        <v>1456</v>
      </c>
    </row>
    <row r="32" spans="1:29" s="62" customFormat="1" ht="11.15"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428</v>
      </c>
      <c r="AA32" s="60">
        <f t="shared" si="25"/>
        <v>1499</v>
      </c>
      <c r="AB32" s="60">
        <f t="shared" si="26"/>
        <v>432</v>
      </c>
      <c r="AC32" s="61">
        <f t="shared" si="27"/>
        <v>1512</v>
      </c>
    </row>
    <row r="33" spans="1:29" s="62" customFormat="1" ht="11.15"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444</v>
      </c>
      <c r="AA33" s="60">
        <f t="shared" si="25"/>
        <v>1555</v>
      </c>
      <c r="AB33" s="60">
        <f t="shared" si="26"/>
        <v>448</v>
      </c>
      <c r="AC33" s="61">
        <f t="shared" si="27"/>
        <v>1568</v>
      </c>
    </row>
    <row r="34" spans="1:29" s="62" customFormat="1" ht="11.15"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460</v>
      </c>
      <c r="AA34" s="60">
        <f t="shared" si="25"/>
        <v>1610</v>
      </c>
      <c r="AB34" s="60">
        <f t="shared" si="26"/>
        <v>464</v>
      </c>
      <c r="AC34" s="61">
        <f t="shared" si="27"/>
        <v>1624</v>
      </c>
    </row>
    <row r="35" spans="1:29" s="62" customFormat="1" ht="11.15"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476</v>
      </c>
      <c r="AA35" s="64">
        <f t="shared" si="25"/>
        <v>1666</v>
      </c>
      <c r="AB35" s="64">
        <f t="shared" si="26"/>
        <v>480</v>
      </c>
      <c r="AC35" s="65">
        <f t="shared" si="27"/>
        <v>1680</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160</v>
      </c>
      <c r="C37" s="596"/>
      <c r="D37" s="596" t="s">
        <v>24</v>
      </c>
      <c r="E37" s="596"/>
      <c r="F37" s="596" t="s">
        <v>25</v>
      </c>
      <c r="G37" s="596"/>
      <c r="H37" s="596" t="s">
        <v>26</v>
      </c>
      <c r="I37" s="596"/>
      <c r="J37" s="596" t="s">
        <v>134</v>
      </c>
      <c r="K37" s="596"/>
      <c r="L37" s="596" t="s">
        <v>135</v>
      </c>
      <c r="M37" s="596"/>
      <c r="N37" s="596" t="s">
        <v>31</v>
      </c>
      <c r="O37" s="596"/>
      <c r="P37" s="596" t="s">
        <v>32</v>
      </c>
      <c r="Q37" s="596"/>
      <c r="R37" s="596" t="s">
        <v>33</v>
      </c>
      <c r="S37" s="596"/>
      <c r="T37" s="596" t="s">
        <v>34</v>
      </c>
      <c r="U37" s="596"/>
      <c r="V37" s="596" t="s">
        <v>35</v>
      </c>
      <c r="W37" s="596"/>
      <c r="X37" s="596" t="s">
        <v>36</v>
      </c>
      <c r="Y37" s="596"/>
      <c r="Z37" s="596" t="s">
        <v>37</v>
      </c>
      <c r="AA37" s="596"/>
      <c r="AB37" s="589" t="s">
        <v>38</v>
      </c>
      <c r="AC37" s="590"/>
    </row>
    <row r="38" spans="1:29" ht="12" customHeight="1">
      <c r="A38" s="594"/>
      <c r="B38" s="583">
        <v>25200</v>
      </c>
      <c r="C38" s="583"/>
      <c r="D38" s="583">
        <v>26400</v>
      </c>
      <c r="E38" s="583"/>
      <c r="F38" s="584">
        <v>27600</v>
      </c>
      <c r="G38" s="586"/>
      <c r="H38" s="583">
        <v>28800</v>
      </c>
      <c r="I38" s="583"/>
      <c r="J38" s="583">
        <v>30300</v>
      </c>
      <c r="K38" s="583"/>
      <c r="L38" s="583">
        <v>31800</v>
      </c>
      <c r="M38" s="583"/>
      <c r="N38" s="583">
        <v>33300</v>
      </c>
      <c r="O38" s="583"/>
      <c r="P38" s="583">
        <v>34800</v>
      </c>
      <c r="Q38" s="583"/>
      <c r="R38" s="583">
        <v>36300</v>
      </c>
      <c r="S38" s="583"/>
      <c r="T38" s="583">
        <v>38200</v>
      </c>
      <c r="U38" s="583"/>
      <c r="V38" s="584">
        <v>40100</v>
      </c>
      <c r="W38" s="586"/>
      <c r="X38" s="584">
        <v>42000</v>
      </c>
      <c r="Y38" s="586"/>
      <c r="Z38" s="583">
        <v>43900</v>
      </c>
      <c r="AA38" s="584"/>
      <c r="AB38" s="583">
        <v>45800</v>
      </c>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17</v>
      </c>
      <c r="C40" s="60">
        <f t="shared" ref="C40:C69" si="29">ROUND($B$38*$A40/30*$AE$4*70/100,0)</f>
        <v>59</v>
      </c>
      <c r="D40" s="60">
        <f t="shared" ref="D40:D69" si="30">ROUND($D$38*$A40/30*$AE$4*20/100,0)</f>
        <v>18</v>
      </c>
      <c r="E40" s="60">
        <f t="shared" ref="E40:E69" si="31">ROUND($D$38*$A40/30*$AE$4*70/100,0)</f>
        <v>62</v>
      </c>
      <c r="F40" s="60">
        <f t="shared" ref="F40:F69" si="32">ROUND($F$38*$A40/30*$AE$4*20/100,0)</f>
        <v>18</v>
      </c>
      <c r="G40" s="60">
        <f t="shared" ref="G40:G69" si="33">ROUND($F$38*$A40/30*$AE$4*70/100,0)</f>
        <v>64</v>
      </c>
      <c r="H40" s="60">
        <f t="shared" ref="H40:H69" si="34">ROUND($H$38*$A40/30*$AE$4*20/100,0)</f>
        <v>19</v>
      </c>
      <c r="I40" s="60">
        <f t="shared" ref="I40:I69" si="35">ROUND($H$38*$A40/30*$AE$4*70/100,0)</f>
        <v>67</v>
      </c>
      <c r="J40" s="60">
        <f t="shared" ref="J40:J69" si="36">ROUND($J$38*$A40/30*$AE$4*20/100,0)</f>
        <v>20</v>
      </c>
      <c r="K40" s="60">
        <f t="shared" ref="K40:K69" si="37">ROUND($J$38*$A40/30*$AE$4*70/100,0)</f>
        <v>71</v>
      </c>
      <c r="L40" s="60">
        <f t="shared" ref="L40:L69" si="38">ROUND($L$38*$A40/30*$AE$4*20/100,0)</f>
        <v>21</v>
      </c>
      <c r="M40" s="60">
        <f t="shared" ref="M40:M69" si="39">ROUND($L$38*$A40/30*$AE$4*70/100,0)</f>
        <v>74</v>
      </c>
      <c r="N40" s="60">
        <f t="shared" ref="N40:N69" si="40">ROUND($N$38*$A40/30*$AE$4*20/100,0)</f>
        <v>22</v>
      </c>
      <c r="O40" s="60">
        <f t="shared" ref="O40:O69" si="41">ROUND($N$38*$A40/30*$AE$4*70/100,0)</f>
        <v>78</v>
      </c>
      <c r="P40" s="60">
        <f t="shared" ref="P40:P69" si="42">ROUND($P$38*$A40/30*$AE$4*20/100,0)</f>
        <v>23</v>
      </c>
      <c r="Q40" s="60">
        <f t="shared" ref="Q40:Q69" si="43">ROUND($P$38*$A40/30*$AE$4*70/100,0)</f>
        <v>81</v>
      </c>
      <c r="R40" s="60">
        <f t="shared" ref="R40:R69" si="44">ROUND($R$38*$A40/30*$AE$4*20/100,0)</f>
        <v>24</v>
      </c>
      <c r="S40" s="60">
        <f t="shared" ref="S40:S69" si="45">ROUND($R$38*$A40/30*$AE$4*70/100,0)</f>
        <v>85</v>
      </c>
      <c r="T40" s="60">
        <f t="shared" ref="T40:T69" si="46">ROUND($T$38*$A40/30*$AE$4*20/100,0)</f>
        <v>25</v>
      </c>
      <c r="U40" s="60">
        <f t="shared" ref="U40:U69" si="47">ROUND($T$38*$A40/30*$AE$4*70/100,0)</f>
        <v>89</v>
      </c>
      <c r="V40" s="60">
        <f t="shared" ref="V40:V69" si="48">ROUND($V$38*$A40/30*$AE$4*20/100,0)</f>
        <v>27</v>
      </c>
      <c r="W40" s="60">
        <f t="shared" ref="W40:W69" si="49">ROUND($V$38*$A40/30*$AE$4*70/100,0)</f>
        <v>94</v>
      </c>
      <c r="X40" s="60">
        <f t="shared" ref="X40:X69" si="50">ROUND($X$38*$A40/30*$AE$4*20/100,0)</f>
        <v>28</v>
      </c>
      <c r="Y40" s="60">
        <f t="shared" ref="Y40:Y69" si="51">ROUND($X$38*$A40/30*$AE$4*70/100,0)</f>
        <v>98</v>
      </c>
      <c r="Z40" s="70">
        <f>ROUND($Z$38*$A40/30*$AE$4*20/100,0)</f>
        <v>29</v>
      </c>
      <c r="AA40" s="71">
        <f>ROUND($Z$38*$A40/30*$AE$4*70/100,0)</f>
        <v>102</v>
      </c>
      <c r="AB40" s="70">
        <f>ROUND($AB$38*$A40/30*$AE$4*20/100,0)</f>
        <v>31</v>
      </c>
      <c r="AC40" s="61">
        <f>ROUND($AB$38*$A40/30*$AE$4*70/100,0)</f>
        <v>107</v>
      </c>
    </row>
    <row r="41" spans="1:29" s="62" customFormat="1" ht="11.15" customHeight="1">
      <c r="A41" s="59">
        <v>2</v>
      </c>
      <c r="B41" s="60">
        <f t="shared" si="28"/>
        <v>34</v>
      </c>
      <c r="C41" s="60">
        <f t="shared" si="29"/>
        <v>118</v>
      </c>
      <c r="D41" s="60">
        <f t="shared" si="30"/>
        <v>35</v>
      </c>
      <c r="E41" s="60">
        <f t="shared" si="31"/>
        <v>123</v>
      </c>
      <c r="F41" s="60">
        <f t="shared" si="32"/>
        <v>37</v>
      </c>
      <c r="G41" s="60">
        <f t="shared" si="33"/>
        <v>129</v>
      </c>
      <c r="H41" s="60">
        <f t="shared" si="34"/>
        <v>38</v>
      </c>
      <c r="I41" s="60">
        <f t="shared" si="35"/>
        <v>134</v>
      </c>
      <c r="J41" s="60">
        <f t="shared" si="36"/>
        <v>40</v>
      </c>
      <c r="K41" s="60">
        <f t="shared" si="37"/>
        <v>141</v>
      </c>
      <c r="L41" s="60">
        <f t="shared" si="38"/>
        <v>42</v>
      </c>
      <c r="M41" s="60">
        <f t="shared" si="39"/>
        <v>148</v>
      </c>
      <c r="N41" s="60">
        <f t="shared" si="40"/>
        <v>44</v>
      </c>
      <c r="O41" s="60">
        <f t="shared" si="41"/>
        <v>155</v>
      </c>
      <c r="P41" s="60">
        <f t="shared" si="42"/>
        <v>46</v>
      </c>
      <c r="Q41" s="60">
        <f t="shared" si="43"/>
        <v>162</v>
      </c>
      <c r="R41" s="60">
        <f t="shared" si="44"/>
        <v>48</v>
      </c>
      <c r="S41" s="60">
        <f t="shared" si="45"/>
        <v>169</v>
      </c>
      <c r="T41" s="60">
        <f t="shared" si="46"/>
        <v>51</v>
      </c>
      <c r="U41" s="60">
        <f t="shared" si="47"/>
        <v>178</v>
      </c>
      <c r="V41" s="60">
        <f t="shared" si="48"/>
        <v>53</v>
      </c>
      <c r="W41" s="60">
        <f t="shared" si="49"/>
        <v>187</v>
      </c>
      <c r="X41" s="60">
        <f t="shared" si="50"/>
        <v>56</v>
      </c>
      <c r="Y41" s="60">
        <f t="shared" si="51"/>
        <v>196</v>
      </c>
      <c r="Z41" s="70">
        <f t="shared" ref="Z41:Z69" si="52">ROUND($Z$38*$A41/30*$AE$4*20/100,0)</f>
        <v>59</v>
      </c>
      <c r="AA41" s="71">
        <f t="shared" ref="AA41:AA69" si="53">ROUND($Z$38*$A41/30*$AE$4*70/100,0)</f>
        <v>205</v>
      </c>
      <c r="AB41" s="70">
        <f t="shared" ref="AB41:AB69" si="54">ROUND($AB$38*$A41/30*$AE$4*20/100,0)</f>
        <v>61</v>
      </c>
      <c r="AC41" s="61">
        <f t="shared" ref="AC41:AC69" si="55">ROUND($AB$38*$A41/30*$AE$4*70/100,0)</f>
        <v>214</v>
      </c>
    </row>
    <row r="42" spans="1:29" s="62" customFormat="1" ht="11.15" customHeight="1">
      <c r="A42" s="59">
        <v>3</v>
      </c>
      <c r="B42" s="60">
        <f t="shared" si="28"/>
        <v>50</v>
      </c>
      <c r="C42" s="60">
        <f t="shared" si="29"/>
        <v>176</v>
      </c>
      <c r="D42" s="60">
        <f t="shared" si="30"/>
        <v>53</v>
      </c>
      <c r="E42" s="60">
        <f t="shared" si="31"/>
        <v>185</v>
      </c>
      <c r="F42" s="60">
        <f t="shared" si="32"/>
        <v>55</v>
      </c>
      <c r="G42" s="60">
        <f t="shared" si="33"/>
        <v>193</v>
      </c>
      <c r="H42" s="60">
        <f t="shared" si="34"/>
        <v>58</v>
      </c>
      <c r="I42" s="60">
        <f t="shared" si="35"/>
        <v>202</v>
      </c>
      <c r="J42" s="60">
        <f t="shared" si="36"/>
        <v>61</v>
      </c>
      <c r="K42" s="60">
        <f t="shared" si="37"/>
        <v>212</v>
      </c>
      <c r="L42" s="60">
        <f t="shared" si="38"/>
        <v>64</v>
      </c>
      <c r="M42" s="60">
        <f t="shared" si="39"/>
        <v>223</v>
      </c>
      <c r="N42" s="60">
        <f t="shared" si="40"/>
        <v>67</v>
      </c>
      <c r="O42" s="60">
        <f t="shared" si="41"/>
        <v>233</v>
      </c>
      <c r="P42" s="60">
        <f t="shared" si="42"/>
        <v>70</v>
      </c>
      <c r="Q42" s="60">
        <f t="shared" si="43"/>
        <v>244</v>
      </c>
      <c r="R42" s="60">
        <f t="shared" si="44"/>
        <v>73</v>
      </c>
      <c r="S42" s="60">
        <f t="shared" si="45"/>
        <v>254</v>
      </c>
      <c r="T42" s="60">
        <f t="shared" si="46"/>
        <v>76</v>
      </c>
      <c r="U42" s="60">
        <f t="shared" si="47"/>
        <v>267</v>
      </c>
      <c r="V42" s="60">
        <f t="shared" si="48"/>
        <v>80</v>
      </c>
      <c r="W42" s="60">
        <f t="shared" si="49"/>
        <v>281</v>
      </c>
      <c r="X42" s="60">
        <f t="shared" si="50"/>
        <v>84</v>
      </c>
      <c r="Y42" s="60">
        <f t="shared" si="51"/>
        <v>294</v>
      </c>
      <c r="Z42" s="70">
        <f t="shared" si="52"/>
        <v>88</v>
      </c>
      <c r="AA42" s="71">
        <f t="shared" si="53"/>
        <v>307</v>
      </c>
      <c r="AB42" s="70">
        <f t="shared" si="54"/>
        <v>92</v>
      </c>
      <c r="AC42" s="61">
        <f t="shared" si="55"/>
        <v>321</v>
      </c>
    </row>
    <row r="43" spans="1:29" s="62" customFormat="1" ht="11.15" customHeight="1">
      <c r="A43" s="59">
        <v>4</v>
      </c>
      <c r="B43" s="60">
        <f t="shared" si="28"/>
        <v>67</v>
      </c>
      <c r="C43" s="60">
        <f t="shared" si="29"/>
        <v>235</v>
      </c>
      <c r="D43" s="60">
        <f t="shared" si="30"/>
        <v>70</v>
      </c>
      <c r="E43" s="60">
        <f t="shared" si="31"/>
        <v>246</v>
      </c>
      <c r="F43" s="60">
        <f t="shared" si="32"/>
        <v>74</v>
      </c>
      <c r="G43" s="60">
        <f t="shared" si="33"/>
        <v>258</v>
      </c>
      <c r="H43" s="60">
        <f t="shared" si="34"/>
        <v>77</v>
      </c>
      <c r="I43" s="60">
        <f t="shared" si="35"/>
        <v>269</v>
      </c>
      <c r="J43" s="60">
        <f t="shared" si="36"/>
        <v>81</v>
      </c>
      <c r="K43" s="60">
        <f t="shared" si="37"/>
        <v>283</v>
      </c>
      <c r="L43" s="60">
        <f t="shared" si="38"/>
        <v>85</v>
      </c>
      <c r="M43" s="60">
        <f t="shared" si="39"/>
        <v>297</v>
      </c>
      <c r="N43" s="60">
        <f t="shared" si="40"/>
        <v>89</v>
      </c>
      <c r="O43" s="60">
        <f t="shared" si="41"/>
        <v>311</v>
      </c>
      <c r="P43" s="60">
        <f t="shared" si="42"/>
        <v>93</v>
      </c>
      <c r="Q43" s="60">
        <f t="shared" si="43"/>
        <v>325</v>
      </c>
      <c r="R43" s="60">
        <f t="shared" si="44"/>
        <v>97</v>
      </c>
      <c r="S43" s="60">
        <f t="shared" si="45"/>
        <v>339</v>
      </c>
      <c r="T43" s="60">
        <f t="shared" si="46"/>
        <v>102</v>
      </c>
      <c r="U43" s="60">
        <f t="shared" si="47"/>
        <v>357</v>
      </c>
      <c r="V43" s="60">
        <f t="shared" si="48"/>
        <v>107</v>
      </c>
      <c r="W43" s="60">
        <f t="shared" si="49"/>
        <v>374</v>
      </c>
      <c r="X43" s="60">
        <f t="shared" si="50"/>
        <v>112</v>
      </c>
      <c r="Y43" s="60">
        <f t="shared" si="51"/>
        <v>392</v>
      </c>
      <c r="Z43" s="70">
        <f t="shared" si="52"/>
        <v>117</v>
      </c>
      <c r="AA43" s="71">
        <f t="shared" si="53"/>
        <v>410</v>
      </c>
      <c r="AB43" s="70">
        <f t="shared" si="54"/>
        <v>122</v>
      </c>
      <c r="AC43" s="61">
        <f t="shared" si="55"/>
        <v>427</v>
      </c>
    </row>
    <row r="44" spans="1:29" s="62" customFormat="1" ht="11.15" customHeight="1">
      <c r="A44" s="59">
        <v>5</v>
      </c>
      <c r="B44" s="60">
        <f t="shared" si="28"/>
        <v>84</v>
      </c>
      <c r="C44" s="60">
        <f t="shared" si="29"/>
        <v>294</v>
      </c>
      <c r="D44" s="60">
        <f t="shared" si="30"/>
        <v>88</v>
      </c>
      <c r="E44" s="60">
        <f t="shared" si="31"/>
        <v>308</v>
      </c>
      <c r="F44" s="60">
        <f t="shared" si="32"/>
        <v>92</v>
      </c>
      <c r="G44" s="60">
        <f t="shared" si="33"/>
        <v>322</v>
      </c>
      <c r="H44" s="60">
        <f t="shared" si="34"/>
        <v>96</v>
      </c>
      <c r="I44" s="60">
        <f t="shared" si="35"/>
        <v>336</v>
      </c>
      <c r="J44" s="60">
        <f t="shared" si="36"/>
        <v>101</v>
      </c>
      <c r="K44" s="60">
        <f t="shared" si="37"/>
        <v>354</v>
      </c>
      <c r="L44" s="60">
        <f t="shared" si="38"/>
        <v>106</v>
      </c>
      <c r="M44" s="60">
        <f t="shared" si="39"/>
        <v>371</v>
      </c>
      <c r="N44" s="60">
        <f t="shared" si="40"/>
        <v>111</v>
      </c>
      <c r="O44" s="60">
        <f t="shared" si="41"/>
        <v>389</v>
      </c>
      <c r="P44" s="60">
        <f t="shared" si="42"/>
        <v>116</v>
      </c>
      <c r="Q44" s="60">
        <f t="shared" si="43"/>
        <v>406</v>
      </c>
      <c r="R44" s="60">
        <f t="shared" si="44"/>
        <v>121</v>
      </c>
      <c r="S44" s="60">
        <f t="shared" si="45"/>
        <v>424</v>
      </c>
      <c r="T44" s="60">
        <f t="shared" si="46"/>
        <v>127</v>
      </c>
      <c r="U44" s="60">
        <f t="shared" si="47"/>
        <v>446</v>
      </c>
      <c r="V44" s="60">
        <f t="shared" si="48"/>
        <v>134</v>
      </c>
      <c r="W44" s="60">
        <f t="shared" si="49"/>
        <v>468</v>
      </c>
      <c r="X44" s="60">
        <f t="shared" si="50"/>
        <v>140</v>
      </c>
      <c r="Y44" s="60">
        <f t="shared" si="51"/>
        <v>490</v>
      </c>
      <c r="Z44" s="70">
        <f t="shared" si="52"/>
        <v>146</v>
      </c>
      <c r="AA44" s="71">
        <f t="shared" si="53"/>
        <v>512</v>
      </c>
      <c r="AB44" s="70">
        <f t="shared" si="54"/>
        <v>153</v>
      </c>
      <c r="AC44" s="61">
        <f t="shared" si="55"/>
        <v>534</v>
      </c>
    </row>
    <row r="45" spans="1:29" s="62" customFormat="1" ht="11.15" customHeight="1">
      <c r="A45" s="59">
        <v>6</v>
      </c>
      <c r="B45" s="60">
        <f t="shared" si="28"/>
        <v>101</v>
      </c>
      <c r="C45" s="60">
        <f t="shared" si="29"/>
        <v>353</v>
      </c>
      <c r="D45" s="60">
        <f t="shared" si="30"/>
        <v>106</v>
      </c>
      <c r="E45" s="60">
        <f t="shared" si="31"/>
        <v>370</v>
      </c>
      <c r="F45" s="60">
        <f t="shared" si="32"/>
        <v>110</v>
      </c>
      <c r="G45" s="60">
        <f t="shared" si="33"/>
        <v>386</v>
      </c>
      <c r="H45" s="60">
        <f t="shared" si="34"/>
        <v>115</v>
      </c>
      <c r="I45" s="60">
        <f t="shared" si="35"/>
        <v>403</v>
      </c>
      <c r="J45" s="60">
        <f t="shared" si="36"/>
        <v>121</v>
      </c>
      <c r="K45" s="60">
        <f t="shared" si="37"/>
        <v>424</v>
      </c>
      <c r="L45" s="60">
        <f t="shared" si="38"/>
        <v>127</v>
      </c>
      <c r="M45" s="60">
        <f t="shared" si="39"/>
        <v>445</v>
      </c>
      <c r="N45" s="60">
        <f t="shared" si="40"/>
        <v>133</v>
      </c>
      <c r="O45" s="60">
        <f t="shared" si="41"/>
        <v>466</v>
      </c>
      <c r="P45" s="60">
        <f t="shared" si="42"/>
        <v>139</v>
      </c>
      <c r="Q45" s="60">
        <f t="shared" si="43"/>
        <v>487</v>
      </c>
      <c r="R45" s="60">
        <f t="shared" si="44"/>
        <v>145</v>
      </c>
      <c r="S45" s="60">
        <f t="shared" si="45"/>
        <v>508</v>
      </c>
      <c r="T45" s="60">
        <f t="shared" si="46"/>
        <v>153</v>
      </c>
      <c r="U45" s="60">
        <f t="shared" si="47"/>
        <v>535</v>
      </c>
      <c r="V45" s="60">
        <f t="shared" si="48"/>
        <v>160</v>
      </c>
      <c r="W45" s="60">
        <f t="shared" si="49"/>
        <v>561</v>
      </c>
      <c r="X45" s="60">
        <f t="shared" si="50"/>
        <v>168</v>
      </c>
      <c r="Y45" s="60">
        <f t="shared" si="51"/>
        <v>588</v>
      </c>
      <c r="Z45" s="70">
        <f t="shared" si="52"/>
        <v>176</v>
      </c>
      <c r="AA45" s="71">
        <f t="shared" si="53"/>
        <v>615</v>
      </c>
      <c r="AB45" s="70">
        <f t="shared" si="54"/>
        <v>183</v>
      </c>
      <c r="AC45" s="61">
        <f t="shared" si="55"/>
        <v>641</v>
      </c>
    </row>
    <row r="46" spans="1:29" s="62" customFormat="1" ht="11.15" customHeight="1">
      <c r="A46" s="59">
        <v>7</v>
      </c>
      <c r="B46" s="60">
        <f t="shared" si="28"/>
        <v>118</v>
      </c>
      <c r="C46" s="60">
        <f t="shared" si="29"/>
        <v>412</v>
      </c>
      <c r="D46" s="60">
        <f t="shared" si="30"/>
        <v>123</v>
      </c>
      <c r="E46" s="60">
        <f t="shared" si="31"/>
        <v>431</v>
      </c>
      <c r="F46" s="60">
        <f t="shared" si="32"/>
        <v>129</v>
      </c>
      <c r="G46" s="60">
        <f t="shared" si="33"/>
        <v>451</v>
      </c>
      <c r="H46" s="60">
        <f t="shared" si="34"/>
        <v>134</v>
      </c>
      <c r="I46" s="60">
        <f t="shared" si="35"/>
        <v>470</v>
      </c>
      <c r="J46" s="60">
        <f t="shared" si="36"/>
        <v>141</v>
      </c>
      <c r="K46" s="60">
        <f t="shared" si="37"/>
        <v>495</v>
      </c>
      <c r="L46" s="60">
        <f t="shared" si="38"/>
        <v>148</v>
      </c>
      <c r="M46" s="60">
        <f t="shared" si="39"/>
        <v>519</v>
      </c>
      <c r="N46" s="60">
        <f t="shared" si="40"/>
        <v>155</v>
      </c>
      <c r="O46" s="60">
        <f t="shared" si="41"/>
        <v>544</v>
      </c>
      <c r="P46" s="60">
        <f t="shared" si="42"/>
        <v>162</v>
      </c>
      <c r="Q46" s="60">
        <f t="shared" si="43"/>
        <v>568</v>
      </c>
      <c r="R46" s="60">
        <f t="shared" si="44"/>
        <v>169</v>
      </c>
      <c r="S46" s="60">
        <f t="shared" si="45"/>
        <v>593</v>
      </c>
      <c r="T46" s="60">
        <f t="shared" si="46"/>
        <v>178</v>
      </c>
      <c r="U46" s="60">
        <f t="shared" si="47"/>
        <v>624</v>
      </c>
      <c r="V46" s="60">
        <f t="shared" si="48"/>
        <v>187</v>
      </c>
      <c r="W46" s="60">
        <f t="shared" si="49"/>
        <v>655</v>
      </c>
      <c r="X46" s="60">
        <f t="shared" si="50"/>
        <v>196</v>
      </c>
      <c r="Y46" s="60">
        <f t="shared" si="51"/>
        <v>686</v>
      </c>
      <c r="Z46" s="70">
        <f t="shared" si="52"/>
        <v>205</v>
      </c>
      <c r="AA46" s="71">
        <f t="shared" si="53"/>
        <v>717</v>
      </c>
      <c r="AB46" s="70">
        <f t="shared" si="54"/>
        <v>214</v>
      </c>
      <c r="AC46" s="61">
        <f t="shared" si="55"/>
        <v>748</v>
      </c>
    </row>
    <row r="47" spans="1:29" s="62" customFormat="1" ht="11.15" customHeight="1">
      <c r="A47" s="59">
        <v>8</v>
      </c>
      <c r="B47" s="60">
        <f t="shared" si="28"/>
        <v>134</v>
      </c>
      <c r="C47" s="60">
        <f t="shared" si="29"/>
        <v>470</v>
      </c>
      <c r="D47" s="60">
        <f t="shared" si="30"/>
        <v>141</v>
      </c>
      <c r="E47" s="60">
        <f t="shared" si="31"/>
        <v>493</v>
      </c>
      <c r="F47" s="60">
        <f t="shared" si="32"/>
        <v>147</v>
      </c>
      <c r="G47" s="60">
        <f t="shared" si="33"/>
        <v>515</v>
      </c>
      <c r="H47" s="60">
        <f t="shared" si="34"/>
        <v>154</v>
      </c>
      <c r="I47" s="60">
        <f t="shared" si="35"/>
        <v>538</v>
      </c>
      <c r="J47" s="60">
        <f t="shared" si="36"/>
        <v>162</v>
      </c>
      <c r="K47" s="60">
        <f t="shared" si="37"/>
        <v>566</v>
      </c>
      <c r="L47" s="60">
        <f t="shared" si="38"/>
        <v>170</v>
      </c>
      <c r="M47" s="60">
        <f t="shared" si="39"/>
        <v>594</v>
      </c>
      <c r="N47" s="60">
        <f t="shared" si="40"/>
        <v>178</v>
      </c>
      <c r="O47" s="60">
        <f t="shared" si="41"/>
        <v>622</v>
      </c>
      <c r="P47" s="60">
        <f t="shared" si="42"/>
        <v>186</v>
      </c>
      <c r="Q47" s="60">
        <f t="shared" si="43"/>
        <v>650</v>
      </c>
      <c r="R47" s="60">
        <f t="shared" si="44"/>
        <v>194</v>
      </c>
      <c r="S47" s="60">
        <f t="shared" si="45"/>
        <v>678</v>
      </c>
      <c r="T47" s="60">
        <f t="shared" si="46"/>
        <v>204</v>
      </c>
      <c r="U47" s="60">
        <f t="shared" si="47"/>
        <v>713</v>
      </c>
      <c r="V47" s="60">
        <f t="shared" si="48"/>
        <v>214</v>
      </c>
      <c r="W47" s="60">
        <f t="shared" si="49"/>
        <v>749</v>
      </c>
      <c r="X47" s="60">
        <f t="shared" si="50"/>
        <v>224</v>
      </c>
      <c r="Y47" s="60">
        <f t="shared" si="51"/>
        <v>784</v>
      </c>
      <c r="Z47" s="70">
        <f t="shared" si="52"/>
        <v>234</v>
      </c>
      <c r="AA47" s="71">
        <f t="shared" si="53"/>
        <v>819</v>
      </c>
      <c r="AB47" s="70">
        <f t="shared" si="54"/>
        <v>244</v>
      </c>
      <c r="AC47" s="61">
        <f t="shared" si="55"/>
        <v>855</v>
      </c>
    </row>
    <row r="48" spans="1:29" s="62" customFormat="1" ht="11.15" customHeight="1">
      <c r="A48" s="59">
        <v>9</v>
      </c>
      <c r="B48" s="60">
        <f t="shared" si="28"/>
        <v>151</v>
      </c>
      <c r="C48" s="60">
        <f t="shared" si="29"/>
        <v>529</v>
      </c>
      <c r="D48" s="60">
        <f t="shared" si="30"/>
        <v>158</v>
      </c>
      <c r="E48" s="60">
        <f t="shared" si="31"/>
        <v>554</v>
      </c>
      <c r="F48" s="60">
        <f t="shared" si="32"/>
        <v>166</v>
      </c>
      <c r="G48" s="60">
        <f t="shared" si="33"/>
        <v>580</v>
      </c>
      <c r="H48" s="60">
        <f t="shared" si="34"/>
        <v>173</v>
      </c>
      <c r="I48" s="60">
        <f t="shared" si="35"/>
        <v>605</v>
      </c>
      <c r="J48" s="60">
        <f t="shared" si="36"/>
        <v>182</v>
      </c>
      <c r="K48" s="60">
        <f t="shared" si="37"/>
        <v>636</v>
      </c>
      <c r="L48" s="60">
        <f t="shared" si="38"/>
        <v>191</v>
      </c>
      <c r="M48" s="60">
        <f t="shared" si="39"/>
        <v>668</v>
      </c>
      <c r="N48" s="60">
        <f t="shared" si="40"/>
        <v>200</v>
      </c>
      <c r="O48" s="60">
        <f t="shared" si="41"/>
        <v>699</v>
      </c>
      <c r="P48" s="60">
        <f t="shared" si="42"/>
        <v>209</v>
      </c>
      <c r="Q48" s="60">
        <f t="shared" si="43"/>
        <v>731</v>
      </c>
      <c r="R48" s="60">
        <f t="shared" si="44"/>
        <v>218</v>
      </c>
      <c r="S48" s="60">
        <f t="shared" si="45"/>
        <v>762</v>
      </c>
      <c r="T48" s="60">
        <f t="shared" si="46"/>
        <v>229</v>
      </c>
      <c r="U48" s="60">
        <f t="shared" si="47"/>
        <v>802</v>
      </c>
      <c r="V48" s="60">
        <f t="shared" si="48"/>
        <v>241</v>
      </c>
      <c r="W48" s="60">
        <f t="shared" si="49"/>
        <v>842</v>
      </c>
      <c r="X48" s="60">
        <f t="shared" si="50"/>
        <v>252</v>
      </c>
      <c r="Y48" s="60">
        <f t="shared" si="51"/>
        <v>882</v>
      </c>
      <c r="Z48" s="70">
        <f t="shared" si="52"/>
        <v>263</v>
      </c>
      <c r="AA48" s="71">
        <f t="shared" si="53"/>
        <v>922</v>
      </c>
      <c r="AB48" s="70">
        <f t="shared" si="54"/>
        <v>275</v>
      </c>
      <c r="AC48" s="61">
        <f t="shared" si="55"/>
        <v>962</v>
      </c>
    </row>
    <row r="49" spans="1:29" s="62" customFormat="1" ht="11.15" customHeight="1">
      <c r="A49" s="59">
        <v>10</v>
      </c>
      <c r="B49" s="60">
        <f t="shared" si="28"/>
        <v>168</v>
      </c>
      <c r="C49" s="60">
        <f t="shared" si="29"/>
        <v>588</v>
      </c>
      <c r="D49" s="60">
        <f t="shared" si="30"/>
        <v>176</v>
      </c>
      <c r="E49" s="60">
        <f t="shared" si="31"/>
        <v>616</v>
      </c>
      <c r="F49" s="60">
        <f t="shared" si="32"/>
        <v>184</v>
      </c>
      <c r="G49" s="60">
        <f t="shared" si="33"/>
        <v>644</v>
      </c>
      <c r="H49" s="60">
        <f t="shared" si="34"/>
        <v>192</v>
      </c>
      <c r="I49" s="60">
        <f t="shared" si="35"/>
        <v>672</v>
      </c>
      <c r="J49" s="60">
        <f t="shared" si="36"/>
        <v>202</v>
      </c>
      <c r="K49" s="60">
        <f t="shared" si="37"/>
        <v>707</v>
      </c>
      <c r="L49" s="60">
        <f t="shared" si="38"/>
        <v>212</v>
      </c>
      <c r="M49" s="60">
        <f t="shared" si="39"/>
        <v>742</v>
      </c>
      <c r="N49" s="60">
        <f t="shared" si="40"/>
        <v>222</v>
      </c>
      <c r="O49" s="60">
        <f t="shared" si="41"/>
        <v>777</v>
      </c>
      <c r="P49" s="60">
        <f t="shared" si="42"/>
        <v>232</v>
      </c>
      <c r="Q49" s="60">
        <f t="shared" si="43"/>
        <v>812</v>
      </c>
      <c r="R49" s="60">
        <f t="shared" si="44"/>
        <v>242</v>
      </c>
      <c r="S49" s="60">
        <f t="shared" si="45"/>
        <v>847</v>
      </c>
      <c r="T49" s="60">
        <f t="shared" si="46"/>
        <v>255</v>
      </c>
      <c r="U49" s="60">
        <f t="shared" si="47"/>
        <v>891</v>
      </c>
      <c r="V49" s="60">
        <f t="shared" si="48"/>
        <v>267</v>
      </c>
      <c r="W49" s="60">
        <f t="shared" si="49"/>
        <v>936</v>
      </c>
      <c r="X49" s="60">
        <f t="shared" si="50"/>
        <v>280</v>
      </c>
      <c r="Y49" s="60">
        <f t="shared" si="51"/>
        <v>980</v>
      </c>
      <c r="Z49" s="70">
        <f t="shared" si="52"/>
        <v>293</v>
      </c>
      <c r="AA49" s="71">
        <f t="shared" si="53"/>
        <v>1024</v>
      </c>
      <c r="AB49" s="70">
        <f t="shared" si="54"/>
        <v>305</v>
      </c>
      <c r="AC49" s="61">
        <f t="shared" si="55"/>
        <v>1069</v>
      </c>
    </row>
    <row r="50" spans="1:29" s="62" customFormat="1" ht="11.15" customHeight="1">
      <c r="A50" s="59">
        <v>11</v>
      </c>
      <c r="B50" s="60">
        <f t="shared" si="28"/>
        <v>185</v>
      </c>
      <c r="C50" s="60">
        <f t="shared" si="29"/>
        <v>647</v>
      </c>
      <c r="D50" s="60">
        <f t="shared" si="30"/>
        <v>194</v>
      </c>
      <c r="E50" s="60">
        <f t="shared" si="31"/>
        <v>678</v>
      </c>
      <c r="F50" s="60">
        <f t="shared" si="32"/>
        <v>202</v>
      </c>
      <c r="G50" s="60">
        <f t="shared" si="33"/>
        <v>708</v>
      </c>
      <c r="H50" s="60">
        <f t="shared" si="34"/>
        <v>211</v>
      </c>
      <c r="I50" s="60">
        <f t="shared" si="35"/>
        <v>739</v>
      </c>
      <c r="J50" s="60">
        <f t="shared" si="36"/>
        <v>222</v>
      </c>
      <c r="K50" s="60">
        <f t="shared" si="37"/>
        <v>778</v>
      </c>
      <c r="L50" s="60">
        <f t="shared" si="38"/>
        <v>233</v>
      </c>
      <c r="M50" s="60">
        <f t="shared" si="39"/>
        <v>816</v>
      </c>
      <c r="N50" s="60">
        <f t="shared" si="40"/>
        <v>244</v>
      </c>
      <c r="O50" s="60">
        <f t="shared" si="41"/>
        <v>855</v>
      </c>
      <c r="P50" s="60">
        <f t="shared" si="42"/>
        <v>255</v>
      </c>
      <c r="Q50" s="60">
        <f t="shared" si="43"/>
        <v>893</v>
      </c>
      <c r="R50" s="60">
        <f t="shared" si="44"/>
        <v>266</v>
      </c>
      <c r="S50" s="60">
        <f t="shared" si="45"/>
        <v>932</v>
      </c>
      <c r="T50" s="60">
        <f t="shared" si="46"/>
        <v>280</v>
      </c>
      <c r="U50" s="60">
        <f t="shared" si="47"/>
        <v>980</v>
      </c>
      <c r="V50" s="60">
        <f t="shared" si="48"/>
        <v>294</v>
      </c>
      <c r="W50" s="60">
        <f t="shared" si="49"/>
        <v>1029</v>
      </c>
      <c r="X50" s="60">
        <f t="shared" si="50"/>
        <v>308</v>
      </c>
      <c r="Y50" s="60">
        <f t="shared" si="51"/>
        <v>1078</v>
      </c>
      <c r="Z50" s="70">
        <f t="shared" si="52"/>
        <v>322</v>
      </c>
      <c r="AA50" s="71">
        <f t="shared" si="53"/>
        <v>1127</v>
      </c>
      <c r="AB50" s="70">
        <f t="shared" si="54"/>
        <v>336</v>
      </c>
      <c r="AC50" s="61">
        <f t="shared" si="55"/>
        <v>1176</v>
      </c>
    </row>
    <row r="51" spans="1:29" s="62" customFormat="1" ht="11.15" customHeight="1">
      <c r="A51" s="59">
        <v>12</v>
      </c>
      <c r="B51" s="60">
        <f t="shared" si="28"/>
        <v>202</v>
      </c>
      <c r="C51" s="60">
        <f t="shared" si="29"/>
        <v>706</v>
      </c>
      <c r="D51" s="60">
        <f t="shared" si="30"/>
        <v>211</v>
      </c>
      <c r="E51" s="60">
        <f t="shared" si="31"/>
        <v>739</v>
      </c>
      <c r="F51" s="60">
        <f t="shared" si="32"/>
        <v>221</v>
      </c>
      <c r="G51" s="60">
        <f t="shared" si="33"/>
        <v>773</v>
      </c>
      <c r="H51" s="60">
        <f t="shared" si="34"/>
        <v>230</v>
      </c>
      <c r="I51" s="60">
        <f t="shared" si="35"/>
        <v>806</v>
      </c>
      <c r="J51" s="60">
        <f t="shared" si="36"/>
        <v>242</v>
      </c>
      <c r="K51" s="60">
        <f t="shared" si="37"/>
        <v>848</v>
      </c>
      <c r="L51" s="60">
        <f t="shared" si="38"/>
        <v>254</v>
      </c>
      <c r="M51" s="60">
        <f t="shared" si="39"/>
        <v>890</v>
      </c>
      <c r="N51" s="60">
        <f t="shared" si="40"/>
        <v>266</v>
      </c>
      <c r="O51" s="60">
        <f t="shared" si="41"/>
        <v>932</v>
      </c>
      <c r="P51" s="60">
        <f t="shared" si="42"/>
        <v>278</v>
      </c>
      <c r="Q51" s="60">
        <f t="shared" si="43"/>
        <v>974</v>
      </c>
      <c r="R51" s="60">
        <f t="shared" si="44"/>
        <v>290</v>
      </c>
      <c r="S51" s="60">
        <f t="shared" si="45"/>
        <v>1016</v>
      </c>
      <c r="T51" s="60">
        <f t="shared" si="46"/>
        <v>306</v>
      </c>
      <c r="U51" s="60">
        <f t="shared" si="47"/>
        <v>1070</v>
      </c>
      <c r="V51" s="60">
        <f t="shared" si="48"/>
        <v>321</v>
      </c>
      <c r="W51" s="60">
        <f t="shared" si="49"/>
        <v>1123</v>
      </c>
      <c r="X51" s="60">
        <f t="shared" si="50"/>
        <v>336</v>
      </c>
      <c r="Y51" s="60">
        <f t="shared" si="51"/>
        <v>1176</v>
      </c>
      <c r="Z51" s="70">
        <f t="shared" si="52"/>
        <v>351</v>
      </c>
      <c r="AA51" s="71">
        <f t="shared" si="53"/>
        <v>1229</v>
      </c>
      <c r="AB51" s="70">
        <f t="shared" si="54"/>
        <v>366</v>
      </c>
      <c r="AC51" s="61">
        <f t="shared" si="55"/>
        <v>1282</v>
      </c>
    </row>
    <row r="52" spans="1:29" s="62" customFormat="1" ht="11.15" customHeight="1">
      <c r="A52" s="59">
        <v>13</v>
      </c>
      <c r="B52" s="60">
        <f t="shared" si="28"/>
        <v>218</v>
      </c>
      <c r="C52" s="60">
        <f t="shared" si="29"/>
        <v>764</v>
      </c>
      <c r="D52" s="60">
        <f t="shared" si="30"/>
        <v>229</v>
      </c>
      <c r="E52" s="60">
        <f t="shared" si="31"/>
        <v>801</v>
      </c>
      <c r="F52" s="60">
        <f t="shared" si="32"/>
        <v>239</v>
      </c>
      <c r="G52" s="60">
        <f t="shared" si="33"/>
        <v>837</v>
      </c>
      <c r="H52" s="60">
        <f t="shared" si="34"/>
        <v>250</v>
      </c>
      <c r="I52" s="60">
        <f t="shared" si="35"/>
        <v>874</v>
      </c>
      <c r="J52" s="60">
        <f t="shared" si="36"/>
        <v>263</v>
      </c>
      <c r="K52" s="60">
        <f t="shared" si="37"/>
        <v>919</v>
      </c>
      <c r="L52" s="60">
        <f t="shared" si="38"/>
        <v>276</v>
      </c>
      <c r="M52" s="60">
        <f t="shared" si="39"/>
        <v>965</v>
      </c>
      <c r="N52" s="60">
        <f t="shared" si="40"/>
        <v>289</v>
      </c>
      <c r="O52" s="60">
        <f t="shared" si="41"/>
        <v>1010</v>
      </c>
      <c r="P52" s="60">
        <f t="shared" si="42"/>
        <v>302</v>
      </c>
      <c r="Q52" s="60">
        <f t="shared" si="43"/>
        <v>1056</v>
      </c>
      <c r="R52" s="60">
        <f t="shared" si="44"/>
        <v>315</v>
      </c>
      <c r="S52" s="60">
        <f t="shared" si="45"/>
        <v>1101</v>
      </c>
      <c r="T52" s="60">
        <f t="shared" si="46"/>
        <v>331</v>
      </c>
      <c r="U52" s="60">
        <f t="shared" si="47"/>
        <v>1159</v>
      </c>
      <c r="V52" s="60">
        <f t="shared" si="48"/>
        <v>348</v>
      </c>
      <c r="W52" s="60">
        <f t="shared" si="49"/>
        <v>1216</v>
      </c>
      <c r="X52" s="60">
        <f t="shared" si="50"/>
        <v>364</v>
      </c>
      <c r="Y52" s="60">
        <f t="shared" si="51"/>
        <v>1274</v>
      </c>
      <c r="Z52" s="70">
        <f t="shared" si="52"/>
        <v>380</v>
      </c>
      <c r="AA52" s="71">
        <f t="shared" si="53"/>
        <v>1332</v>
      </c>
      <c r="AB52" s="70">
        <f t="shared" si="54"/>
        <v>397</v>
      </c>
      <c r="AC52" s="61">
        <f t="shared" si="55"/>
        <v>1389</v>
      </c>
    </row>
    <row r="53" spans="1:29" s="62" customFormat="1" ht="11.15" customHeight="1">
      <c r="A53" s="59">
        <v>14</v>
      </c>
      <c r="B53" s="60">
        <f t="shared" si="28"/>
        <v>235</v>
      </c>
      <c r="C53" s="60">
        <f t="shared" si="29"/>
        <v>823</v>
      </c>
      <c r="D53" s="60">
        <f t="shared" si="30"/>
        <v>246</v>
      </c>
      <c r="E53" s="60">
        <f t="shared" si="31"/>
        <v>862</v>
      </c>
      <c r="F53" s="60">
        <f t="shared" si="32"/>
        <v>258</v>
      </c>
      <c r="G53" s="60">
        <f t="shared" si="33"/>
        <v>902</v>
      </c>
      <c r="H53" s="60">
        <f t="shared" si="34"/>
        <v>269</v>
      </c>
      <c r="I53" s="60">
        <f t="shared" si="35"/>
        <v>941</v>
      </c>
      <c r="J53" s="60">
        <f t="shared" si="36"/>
        <v>283</v>
      </c>
      <c r="K53" s="60">
        <f t="shared" si="37"/>
        <v>990</v>
      </c>
      <c r="L53" s="60">
        <f t="shared" si="38"/>
        <v>297</v>
      </c>
      <c r="M53" s="60">
        <f t="shared" si="39"/>
        <v>1039</v>
      </c>
      <c r="N53" s="60">
        <f t="shared" si="40"/>
        <v>311</v>
      </c>
      <c r="O53" s="60">
        <f t="shared" si="41"/>
        <v>1088</v>
      </c>
      <c r="P53" s="60">
        <f t="shared" si="42"/>
        <v>325</v>
      </c>
      <c r="Q53" s="60">
        <f t="shared" si="43"/>
        <v>1137</v>
      </c>
      <c r="R53" s="60">
        <f t="shared" si="44"/>
        <v>339</v>
      </c>
      <c r="S53" s="60">
        <f t="shared" si="45"/>
        <v>1186</v>
      </c>
      <c r="T53" s="60">
        <f t="shared" si="46"/>
        <v>357</v>
      </c>
      <c r="U53" s="60">
        <f t="shared" si="47"/>
        <v>1248</v>
      </c>
      <c r="V53" s="60">
        <f t="shared" si="48"/>
        <v>374</v>
      </c>
      <c r="W53" s="60">
        <f t="shared" si="49"/>
        <v>1310</v>
      </c>
      <c r="X53" s="60">
        <f t="shared" si="50"/>
        <v>392</v>
      </c>
      <c r="Y53" s="60">
        <f t="shared" si="51"/>
        <v>1372</v>
      </c>
      <c r="Z53" s="70">
        <f t="shared" si="52"/>
        <v>410</v>
      </c>
      <c r="AA53" s="71">
        <f t="shared" si="53"/>
        <v>1434</v>
      </c>
      <c r="AB53" s="70">
        <f t="shared" si="54"/>
        <v>427</v>
      </c>
      <c r="AC53" s="61">
        <f t="shared" si="55"/>
        <v>1496</v>
      </c>
    </row>
    <row r="54" spans="1:29" s="62" customFormat="1" ht="11.15" customHeight="1">
      <c r="A54" s="59">
        <v>15</v>
      </c>
      <c r="B54" s="60">
        <f t="shared" si="28"/>
        <v>252</v>
      </c>
      <c r="C54" s="60">
        <f t="shared" si="29"/>
        <v>882</v>
      </c>
      <c r="D54" s="60">
        <f t="shared" si="30"/>
        <v>264</v>
      </c>
      <c r="E54" s="60">
        <f t="shared" si="31"/>
        <v>924</v>
      </c>
      <c r="F54" s="60">
        <f t="shared" si="32"/>
        <v>276</v>
      </c>
      <c r="G54" s="60">
        <f t="shared" si="33"/>
        <v>966</v>
      </c>
      <c r="H54" s="60">
        <f t="shared" si="34"/>
        <v>288</v>
      </c>
      <c r="I54" s="60">
        <f t="shared" si="35"/>
        <v>1008</v>
      </c>
      <c r="J54" s="60">
        <f t="shared" si="36"/>
        <v>303</v>
      </c>
      <c r="K54" s="60">
        <f t="shared" si="37"/>
        <v>1061</v>
      </c>
      <c r="L54" s="60">
        <f t="shared" si="38"/>
        <v>318</v>
      </c>
      <c r="M54" s="60">
        <f t="shared" si="39"/>
        <v>1113</v>
      </c>
      <c r="N54" s="60">
        <f t="shared" si="40"/>
        <v>333</v>
      </c>
      <c r="O54" s="60">
        <f t="shared" si="41"/>
        <v>1166</v>
      </c>
      <c r="P54" s="60">
        <f t="shared" si="42"/>
        <v>348</v>
      </c>
      <c r="Q54" s="60">
        <f t="shared" si="43"/>
        <v>1218</v>
      </c>
      <c r="R54" s="60">
        <f t="shared" si="44"/>
        <v>363</v>
      </c>
      <c r="S54" s="60">
        <f t="shared" si="45"/>
        <v>1271</v>
      </c>
      <c r="T54" s="60">
        <f t="shared" si="46"/>
        <v>382</v>
      </c>
      <c r="U54" s="60">
        <f t="shared" si="47"/>
        <v>1337</v>
      </c>
      <c r="V54" s="60">
        <f t="shared" si="48"/>
        <v>401</v>
      </c>
      <c r="W54" s="60">
        <f t="shared" si="49"/>
        <v>1404</v>
      </c>
      <c r="X54" s="60">
        <f t="shared" si="50"/>
        <v>420</v>
      </c>
      <c r="Y54" s="60">
        <f t="shared" si="51"/>
        <v>1470</v>
      </c>
      <c r="Z54" s="70">
        <f t="shared" si="52"/>
        <v>439</v>
      </c>
      <c r="AA54" s="71">
        <f t="shared" si="53"/>
        <v>1537</v>
      </c>
      <c r="AB54" s="70">
        <f t="shared" si="54"/>
        <v>458</v>
      </c>
      <c r="AC54" s="61">
        <f t="shared" si="55"/>
        <v>1603</v>
      </c>
    </row>
    <row r="55" spans="1:29" s="62" customFormat="1" ht="11.15" customHeight="1">
      <c r="A55" s="59">
        <v>16</v>
      </c>
      <c r="B55" s="60">
        <f t="shared" si="28"/>
        <v>269</v>
      </c>
      <c r="C55" s="60">
        <f t="shared" si="29"/>
        <v>941</v>
      </c>
      <c r="D55" s="60">
        <f t="shared" si="30"/>
        <v>282</v>
      </c>
      <c r="E55" s="60">
        <f t="shared" si="31"/>
        <v>986</v>
      </c>
      <c r="F55" s="60">
        <f t="shared" si="32"/>
        <v>294</v>
      </c>
      <c r="G55" s="60">
        <f t="shared" si="33"/>
        <v>1030</v>
      </c>
      <c r="H55" s="60">
        <f t="shared" si="34"/>
        <v>307</v>
      </c>
      <c r="I55" s="60">
        <f t="shared" si="35"/>
        <v>1075</v>
      </c>
      <c r="J55" s="60">
        <f t="shared" si="36"/>
        <v>323</v>
      </c>
      <c r="K55" s="60">
        <f t="shared" si="37"/>
        <v>1131</v>
      </c>
      <c r="L55" s="60">
        <f t="shared" si="38"/>
        <v>339</v>
      </c>
      <c r="M55" s="60">
        <f t="shared" si="39"/>
        <v>1187</v>
      </c>
      <c r="N55" s="60">
        <f t="shared" si="40"/>
        <v>355</v>
      </c>
      <c r="O55" s="60">
        <f t="shared" si="41"/>
        <v>1243</v>
      </c>
      <c r="P55" s="60">
        <f t="shared" si="42"/>
        <v>371</v>
      </c>
      <c r="Q55" s="60">
        <f t="shared" si="43"/>
        <v>1299</v>
      </c>
      <c r="R55" s="60">
        <f t="shared" si="44"/>
        <v>387</v>
      </c>
      <c r="S55" s="60">
        <f t="shared" si="45"/>
        <v>1355</v>
      </c>
      <c r="T55" s="60">
        <f t="shared" si="46"/>
        <v>407</v>
      </c>
      <c r="U55" s="60">
        <f t="shared" si="47"/>
        <v>1426</v>
      </c>
      <c r="V55" s="60">
        <f t="shared" si="48"/>
        <v>428</v>
      </c>
      <c r="W55" s="60">
        <f t="shared" si="49"/>
        <v>1497</v>
      </c>
      <c r="X55" s="60">
        <f t="shared" si="50"/>
        <v>448</v>
      </c>
      <c r="Y55" s="60">
        <f t="shared" si="51"/>
        <v>1568</v>
      </c>
      <c r="Z55" s="70">
        <f t="shared" si="52"/>
        <v>468</v>
      </c>
      <c r="AA55" s="71">
        <f t="shared" si="53"/>
        <v>1639</v>
      </c>
      <c r="AB55" s="70">
        <f t="shared" si="54"/>
        <v>489</v>
      </c>
      <c r="AC55" s="61">
        <f t="shared" si="55"/>
        <v>1710</v>
      </c>
    </row>
    <row r="56" spans="1:29" s="62" customFormat="1" ht="11.15" customHeight="1">
      <c r="A56" s="59">
        <v>17</v>
      </c>
      <c r="B56" s="60">
        <f t="shared" si="28"/>
        <v>286</v>
      </c>
      <c r="C56" s="60">
        <f t="shared" si="29"/>
        <v>1000</v>
      </c>
      <c r="D56" s="60">
        <f t="shared" si="30"/>
        <v>299</v>
      </c>
      <c r="E56" s="60">
        <f t="shared" si="31"/>
        <v>1047</v>
      </c>
      <c r="F56" s="60">
        <f t="shared" si="32"/>
        <v>313</v>
      </c>
      <c r="G56" s="60">
        <f t="shared" si="33"/>
        <v>1095</v>
      </c>
      <c r="H56" s="60">
        <f t="shared" si="34"/>
        <v>326</v>
      </c>
      <c r="I56" s="60">
        <f t="shared" si="35"/>
        <v>1142</v>
      </c>
      <c r="J56" s="60">
        <f t="shared" si="36"/>
        <v>343</v>
      </c>
      <c r="K56" s="60">
        <f t="shared" si="37"/>
        <v>1202</v>
      </c>
      <c r="L56" s="60">
        <f t="shared" si="38"/>
        <v>360</v>
      </c>
      <c r="M56" s="60">
        <f t="shared" si="39"/>
        <v>1261</v>
      </c>
      <c r="N56" s="60">
        <f t="shared" si="40"/>
        <v>377</v>
      </c>
      <c r="O56" s="60">
        <f t="shared" si="41"/>
        <v>1321</v>
      </c>
      <c r="P56" s="60">
        <f t="shared" si="42"/>
        <v>394</v>
      </c>
      <c r="Q56" s="60">
        <f t="shared" si="43"/>
        <v>1380</v>
      </c>
      <c r="R56" s="60">
        <f t="shared" si="44"/>
        <v>411</v>
      </c>
      <c r="S56" s="60">
        <f t="shared" si="45"/>
        <v>1440</v>
      </c>
      <c r="T56" s="60">
        <f t="shared" si="46"/>
        <v>433</v>
      </c>
      <c r="U56" s="60">
        <f t="shared" si="47"/>
        <v>1515</v>
      </c>
      <c r="V56" s="60">
        <f t="shared" si="48"/>
        <v>454</v>
      </c>
      <c r="W56" s="60">
        <f t="shared" si="49"/>
        <v>1591</v>
      </c>
      <c r="X56" s="60">
        <f t="shared" si="50"/>
        <v>476</v>
      </c>
      <c r="Y56" s="60">
        <f t="shared" si="51"/>
        <v>1666</v>
      </c>
      <c r="Z56" s="70">
        <f t="shared" si="52"/>
        <v>498</v>
      </c>
      <c r="AA56" s="71">
        <f t="shared" si="53"/>
        <v>1741</v>
      </c>
      <c r="AB56" s="70">
        <f t="shared" si="54"/>
        <v>519</v>
      </c>
      <c r="AC56" s="61">
        <f t="shared" si="55"/>
        <v>1817</v>
      </c>
    </row>
    <row r="57" spans="1:29" s="62" customFormat="1" ht="11.15" customHeight="1">
      <c r="A57" s="59">
        <v>18</v>
      </c>
      <c r="B57" s="60">
        <f t="shared" si="28"/>
        <v>302</v>
      </c>
      <c r="C57" s="60">
        <f t="shared" si="29"/>
        <v>1058</v>
      </c>
      <c r="D57" s="60">
        <f t="shared" si="30"/>
        <v>317</v>
      </c>
      <c r="E57" s="60">
        <f t="shared" si="31"/>
        <v>1109</v>
      </c>
      <c r="F57" s="60">
        <f t="shared" si="32"/>
        <v>331</v>
      </c>
      <c r="G57" s="60">
        <f t="shared" si="33"/>
        <v>1159</v>
      </c>
      <c r="H57" s="60">
        <f t="shared" si="34"/>
        <v>346</v>
      </c>
      <c r="I57" s="60">
        <f t="shared" si="35"/>
        <v>1210</v>
      </c>
      <c r="J57" s="60">
        <f t="shared" si="36"/>
        <v>364</v>
      </c>
      <c r="K57" s="60">
        <f t="shared" si="37"/>
        <v>1273</v>
      </c>
      <c r="L57" s="60">
        <f t="shared" si="38"/>
        <v>382</v>
      </c>
      <c r="M57" s="60">
        <f t="shared" si="39"/>
        <v>1336</v>
      </c>
      <c r="N57" s="60">
        <f t="shared" si="40"/>
        <v>400</v>
      </c>
      <c r="O57" s="60">
        <f t="shared" si="41"/>
        <v>1399</v>
      </c>
      <c r="P57" s="60">
        <f t="shared" si="42"/>
        <v>418</v>
      </c>
      <c r="Q57" s="60">
        <f t="shared" si="43"/>
        <v>1462</v>
      </c>
      <c r="R57" s="60">
        <f t="shared" si="44"/>
        <v>436</v>
      </c>
      <c r="S57" s="60">
        <f t="shared" si="45"/>
        <v>1525</v>
      </c>
      <c r="T57" s="60">
        <f t="shared" si="46"/>
        <v>458</v>
      </c>
      <c r="U57" s="60">
        <f t="shared" si="47"/>
        <v>1604</v>
      </c>
      <c r="V57" s="60">
        <f t="shared" si="48"/>
        <v>481</v>
      </c>
      <c r="W57" s="60">
        <f t="shared" si="49"/>
        <v>1684</v>
      </c>
      <c r="X57" s="60">
        <f t="shared" si="50"/>
        <v>504</v>
      </c>
      <c r="Y57" s="60">
        <f t="shared" si="51"/>
        <v>1764</v>
      </c>
      <c r="Z57" s="70">
        <f t="shared" si="52"/>
        <v>527</v>
      </c>
      <c r="AA57" s="71">
        <f t="shared" si="53"/>
        <v>1844</v>
      </c>
      <c r="AB57" s="70">
        <f t="shared" si="54"/>
        <v>550</v>
      </c>
      <c r="AC57" s="61">
        <f t="shared" si="55"/>
        <v>1924</v>
      </c>
    </row>
    <row r="58" spans="1:29" s="62" customFormat="1" ht="11.15" customHeight="1">
      <c r="A58" s="59">
        <v>19</v>
      </c>
      <c r="B58" s="60">
        <f t="shared" si="28"/>
        <v>319</v>
      </c>
      <c r="C58" s="60">
        <f t="shared" si="29"/>
        <v>1117</v>
      </c>
      <c r="D58" s="60">
        <f t="shared" si="30"/>
        <v>334</v>
      </c>
      <c r="E58" s="60">
        <f t="shared" si="31"/>
        <v>1170</v>
      </c>
      <c r="F58" s="60">
        <f t="shared" si="32"/>
        <v>350</v>
      </c>
      <c r="G58" s="60">
        <f t="shared" si="33"/>
        <v>1224</v>
      </c>
      <c r="H58" s="60">
        <f t="shared" si="34"/>
        <v>365</v>
      </c>
      <c r="I58" s="60">
        <f t="shared" si="35"/>
        <v>1277</v>
      </c>
      <c r="J58" s="60">
        <f t="shared" si="36"/>
        <v>384</v>
      </c>
      <c r="K58" s="60">
        <f t="shared" si="37"/>
        <v>1343</v>
      </c>
      <c r="L58" s="60">
        <f t="shared" si="38"/>
        <v>403</v>
      </c>
      <c r="M58" s="60">
        <f t="shared" si="39"/>
        <v>1410</v>
      </c>
      <c r="N58" s="60">
        <f t="shared" si="40"/>
        <v>422</v>
      </c>
      <c r="O58" s="60">
        <f t="shared" si="41"/>
        <v>1476</v>
      </c>
      <c r="P58" s="60">
        <f t="shared" si="42"/>
        <v>441</v>
      </c>
      <c r="Q58" s="60">
        <f t="shared" si="43"/>
        <v>1543</v>
      </c>
      <c r="R58" s="60">
        <f t="shared" si="44"/>
        <v>460</v>
      </c>
      <c r="S58" s="60">
        <f t="shared" si="45"/>
        <v>1609</v>
      </c>
      <c r="T58" s="60">
        <f t="shared" si="46"/>
        <v>484</v>
      </c>
      <c r="U58" s="60">
        <f t="shared" si="47"/>
        <v>1694</v>
      </c>
      <c r="V58" s="60">
        <f t="shared" si="48"/>
        <v>508</v>
      </c>
      <c r="W58" s="60">
        <f t="shared" si="49"/>
        <v>1778</v>
      </c>
      <c r="X58" s="60">
        <f t="shared" si="50"/>
        <v>532</v>
      </c>
      <c r="Y58" s="60">
        <f t="shared" si="51"/>
        <v>1862</v>
      </c>
      <c r="Z58" s="70">
        <f t="shared" si="52"/>
        <v>556</v>
      </c>
      <c r="AA58" s="71">
        <f t="shared" si="53"/>
        <v>1946</v>
      </c>
      <c r="AB58" s="70">
        <f t="shared" si="54"/>
        <v>580</v>
      </c>
      <c r="AC58" s="61">
        <f t="shared" si="55"/>
        <v>2030</v>
      </c>
    </row>
    <row r="59" spans="1:29" s="62" customFormat="1" ht="11.15" customHeight="1">
      <c r="A59" s="59">
        <v>20</v>
      </c>
      <c r="B59" s="60">
        <f t="shared" si="28"/>
        <v>336</v>
      </c>
      <c r="C59" s="60">
        <f t="shared" si="29"/>
        <v>1176</v>
      </c>
      <c r="D59" s="60">
        <f t="shared" si="30"/>
        <v>352</v>
      </c>
      <c r="E59" s="60">
        <f t="shared" si="31"/>
        <v>1232</v>
      </c>
      <c r="F59" s="60">
        <f t="shared" si="32"/>
        <v>368</v>
      </c>
      <c r="G59" s="60">
        <f t="shared" si="33"/>
        <v>1288</v>
      </c>
      <c r="H59" s="60">
        <f t="shared" si="34"/>
        <v>384</v>
      </c>
      <c r="I59" s="60">
        <f t="shared" si="35"/>
        <v>1344</v>
      </c>
      <c r="J59" s="60">
        <f t="shared" si="36"/>
        <v>404</v>
      </c>
      <c r="K59" s="60">
        <f t="shared" si="37"/>
        <v>1414</v>
      </c>
      <c r="L59" s="60">
        <f t="shared" si="38"/>
        <v>424</v>
      </c>
      <c r="M59" s="60">
        <f t="shared" si="39"/>
        <v>1484</v>
      </c>
      <c r="N59" s="60">
        <f t="shared" si="40"/>
        <v>444</v>
      </c>
      <c r="O59" s="60">
        <f t="shared" si="41"/>
        <v>1554</v>
      </c>
      <c r="P59" s="60">
        <f t="shared" si="42"/>
        <v>464</v>
      </c>
      <c r="Q59" s="60">
        <f t="shared" si="43"/>
        <v>1624</v>
      </c>
      <c r="R59" s="60">
        <f t="shared" si="44"/>
        <v>484</v>
      </c>
      <c r="S59" s="60">
        <f t="shared" si="45"/>
        <v>1694</v>
      </c>
      <c r="T59" s="60">
        <f t="shared" si="46"/>
        <v>509</v>
      </c>
      <c r="U59" s="60">
        <f t="shared" si="47"/>
        <v>1783</v>
      </c>
      <c r="V59" s="60">
        <f t="shared" si="48"/>
        <v>535</v>
      </c>
      <c r="W59" s="60">
        <f t="shared" si="49"/>
        <v>1871</v>
      </c>
      <c r="X59" s="60">
        <f t="shared" si="50"/>
        <v>560</v>
      </c>
      <c r="Y59" s="60">
        <f t="shared" si="51"/>
        <v>1960</v>
      </c>
      <c r="Z59" s="70">
        <f t="shared" si="52"/>
        <v>585</v>
      </c>
      <c r="AA59" s="71">
        <f t="shared" si="53"/>
        <v>2049</v>
      </c>
      <c r="AB59" s="70">
        <f t="shared" si="54"/>
        <v>611</v>
      </c>
      <c r="AC59" s="61">
        <f t="shared" si="55"/>
        <v>2137</v>
      </c>
    </row>
    <row r="60" spans="1:29" s="62" customFormat="1" ht="11.15" customHeight="1">
      <c r="A60" s="59">
        <v>21</v>
      </c>
      <c r="B60" s="60">
        <f t="shared" si="28"/>
        <v>353</v>
      </c>
      <c r="C60" s="60">
        <f t="shared" si="29"/>
        <v>1235</v>
      </c>
      <c r="D60" s="60">
        <f t="shared" si="30"/>
        <v>370</v>
      </c>
      <c r="E60" s="60">
        <f t="shared" si="31"/>
        <v>1294</v>
      </c>
      <c r="F60" s="60">
        <f t="shared" si="32"/>
        <v>386</v>
      </c>
      <c r="G60" s="60">
        <f t="shared" si="33"/>
        <v>1352</v>
      </c>
      <c r="H60" s="60">
        <f t="shared" si="34"/>
        <v>403</v>
      </c>
      <c r="I60" s="60">
        <f t="shared" si="35"/>
        <v>1411</v>
      </c>
      <c r="J60" s="60">
        <f t="shared" si="36"/>
        <v>424</v>
      </c>
      <c r="K60" s="60">
        <f t="shared" si="37"/>
        <v>1485</v>
      </c>
      <c r="L60" s="60">
        <f t="shared" si="38"/>
        <v>445</v>
      </c>
      <c r="M60" s="60">
        <f t="shared" si="39"/>
        <v>1558</v>
      </c>
      <c r="N60" s="60">
        <f t="shared" si="40"/>
        <v>466</v>
      </c>
      <c r="O60" s="60">
        <f t="shared" si="41"/>
        <v>1632</v>
      </c>
      <c r="P60" s="60">
        <f t="shared" si="42"/>
        <v>487</v>
      </c>
      <c r="Q60" s="60">
        <f t="shared" si="43"/>
        <v>1705</v>
      </c>
      <c r="R60" s="60">
        <f t="shared" si="44"/>
        <v>508</v>
      </c>
      <c r="S60" s="60">
        <f t="shared" si="45"/>
        <v>1779</v>
      </c>
      <c r="T60" s="60">
        <f t="shared" si="46"/>
        <v>535</v>
      </c>
      <c r="U60" s="60">
        <f t="shared" si="47"/>
        <v>1872</v>
      </c>
      <c r="V60" s="60">
        <f t="shared" si="48"/>
        <v>561</v>
      </c>
      <c r="W60" s="60">
        <f t="shared" si="49"/>
        <v>1965</v>
      </c>
      <c r="X60" s="60">
        <f t="shared" si="50"/>
        <v>588</v>
      </c>
      <c r="Y60" s="60">
        <f t="shared" si="51"/>
        <v>2058</v>
      </c>
      <c r="Z60" s="70">
        <f t="shared" si="52"/>
        <v>615</v>
      </c>
      <c r="AA60" s="71">
        <f t="shared" si="53"/>
        <v>2151</v>
      </c>
      <c r="AB60" s="70">
        <f t="shared" si="54"/>
        <v>641</v>
      </c>
      <c r="AC60" s="61">
        <f t="shared" si="55"/>
        <v>2244</v>
      </c>
    </row>
    <row r="61" spans="1:29" s="62" customFormat="1" ht="11.15" customHeight="1">
      <c r="A61" s="59">
        <v>22</v>
      </c>
      <c r="B61" s="60">
        <f t="shared" si="28"/>
        <v>370</v>
      </c>
      <c r="C61" s="60">
        <f t="shared" si="29"/>
        <v>1294</v>
      </c>
      <c r="D61" s="60">
        <f t="shared" si="30"/>
        <v>387</v>
      </c>
      <c r="E61" s="60">
        <f t="shared" si="31"/>
        <v>1355</v>
      </c>
      <c r="F61" s="60">
        <f t="shared" si="32"/>
        <v>405</v>
      </c>
      <c r="G61" s="60">
        <f t="shared" si="33"/>
        <v>1417</v>
      </c>
      <c r="H61" s="60">
        <f t="shared" si="34"/>
        <v>422</v>
      </c>
      <c r="I61" s="60">
        <f t="shared" si="35"/>
        <v>1478</v>
      </c>
      <c r="J61" s="60">
        <f t="shared" si="36"/>
        <v>444</v>
      </c>
      <c r="K61" s="60">
        <f t="shared" si="37"/>
        <v>1555</v>
      </c>
      <c r="L61" s="60">
        <f t="shared" si="38"/>
        <v>466</v>
      </c>
      <c r="M61" s="60">
        <f t="shared" si="39"/>
        <v>1632</v>
      </c>
      <c r="N61" s="60">
        <f t="shared" si="40"/>
        <v>488</v>
      </c>
      <c r="O61" s="60">
        <f t="shared" si="41"/>
        <v>1709</v>
      </c>
      <c r="P61" s="60">
        <f t="shared" si="42"/>
        <v>510</v>
      </c>
      <c r="Q61" s="60">
        <f t="shared" si="43"/>
        <v>1786</v>
      </c>
      <c r="R61" s="60">
        <f t="shared" si="44"/>
        <v>532</v>
      </c>
      <c r="S61" s="60">
        <f t="shared" si="45"/>
        <v>1863</v>
      </c>
      <c r="T61" s="60">
        <f t="shared" si="46"/>
        <v>560</v>
      </c>
      <c r="U61" s="60">
        <f t="shared" si="47"/>
        <v>1961</v>
      </c>
      <c r="V61" s="60">
        <f t="shared" si="48"/>
        <v>588</v>
      </c>
      <c r="W61" s="60">
        <f t="shared" si="49"/>
        <v>2058</v>
      </c>
      <c r="X61" s="60">
        <f t="shared" si="50"/>
        <v>616</v>
      </c>
      <c r="Y61" s="60">
        <f t="shared" si="51"/>
        <v>2156</v>
      </c>
      <c r="Z61" s="70">
        <f t="shared" si="52"/>
        <v>644</v>
      </c>
      <c r="AA61" s="71">
        <f t="shared" si="53"/>
        <v>2254</v>
      </c>
      <c r="AB61" s="70">
        <f t="shared" si="54"/>
        <v>672</v>
      </c>
      <c r="AC61" s="61">
        <f t="shared" si="55"/>
        <v>2351</v>
      </c>
    </row>
    <row r="62" spans="1:29" s="62" customFormat="1" ht="11.15" customHeight="1">
      <c r="A62" s="59">
        <v>23</v>
      </c>
      <c r="B62" s="60">
        <f t="shared" si="28"/>
        <v>386</v>
      </c>
      <c r="C62" s="60">
        <f t="shared" si="29"/>
        <v>1352</v>
      </c>
      <c r="D62" s="60">
        <f t="shared" si="30"/>
        <v>405</v>
      </c>
      <c r="E62" s="60">
        <f t="shared" si="31"/>
        <v>1417</v>
      </c>
      <c r="F62" s="60">
        <f t="shared" si="32"/>
        <v>423</v>
      </c>
      <c r="G62" s="60">
        <f t="shared" si="33"/>
        <v>1481</v>
      </c>
      <c r="H62" s="60">
        <f t="shared" si="34"/>
        <v>442</v>
      </c>
      <c r="I62" s="60">
        <f t="shared" si="35"/>
        <v>1546</v>
      </c>
      <c r="J62" s="60">
        <f t="shared" si="36"/>
        <v>465</v>
      </c>
      <c r="K62" s="60">
        <f t="shared" si="37"/>
        <v>1626</v>
      </c>
      <c r="L62" s="60">
        <f t="shared" si="38"/>
        <v>488</v>
      </c>
      <c r="M62" s="60">
        <f t="shared" si="39"/>
        <v>1707</v>
      </c>
      <c r="N62" s="60">
        <f t="shared" si="40"/>
        <v>511</v>
      </c>
      <c r="O62" s="60">
        <f t="shared" si="41"/>
        <v>1787</v>
      </c>
      <c r="P62" s="60">
        <f t="shared" si="42"/>
        <v>534</v>
      </c>
      <c r="Q62" s="60">
        <f t="shared" si="43"/>
        <v>1868</v>
      </c>
      <c r="R62" s="60">
        <f t="shared" si="44"/>
        <v>557</v>
      </c>
      <c r="S62" s="60">
        <f t="shared" si="45"/>
        <v>1948</v>
      </c>
      <c r="T62" s="60">
        <f t="shared" si="46"/>
        <v>586</v>
      </c>
      <c r="U62" s="60">
        <f t="shared" si="47"/>
        <v>2050</v>
      </c>
      <c r="V62" s="60">
        <f t="shared" si="48"/>
        <v>615</v>
      </c>
      <c r="W62" s="60">
        <f t="shared" si="49"/>
        <v>2152</v>
      </c>
      <c r="X62" s="60">
        <f t="shared" si="50"/>
        <v>644</v>
      </c>
      <c r="Y62" s="60">
        <f t="shared" si="51"/>
        <v>2254</v>
      </c>
      <c r="Z62" s="70">
        <f t="shared" si="52"/>
        <v>673</v>
      </c>
      <c r="AA62" s="71">
        <f t="shared" si="53"/>
        <v>2356</v>
      </c>
      <c r="AB62" s="70">
        <f t="shared" si="54"/>
        <v>702</v>
      </c>
      <c r="AC62" s="61">
        <f t="shared" si="55"/>
        <v>2458</v>
      </c>
    </row>
    <row r="63" spans="1:29" s="62" customFormat="1" ht="11.15" customHeight="1">
      <c r="A63" s="59">
        <v>24</v>
      </c>
      <c r="B63" s="60">
        <f t="shared" si="28"/>
        <v>403</v>
      </c>
      <c r="C63" s="60">
        <f t="shared" si="29"/>
        <v>1411</v>
      </c>
      <c r="D63" s="60">
        <f t="shared" si="30"/>
        <v>422</v>
      </c>
      <c r="E63" s="60">
        <f t="shared" si="31"/>
        <v>1478</v>
      </c>
      <c r="F63" s="60">
        <f t="shared" si="32"/>
        <v>442</v>
      </c>
      <c r="G63" s="60">
        <f t="shared" si="33"/>
        <v>1546</v>
      </c>
      <c r="H63" s="60">
        <f t="shared" si="34"/>
        <v>461</v>
      </c>
      <c r="I63" s="60">
        <f t="shared" si="35"/>
        <v>1613</v>
      </c>
      <c r="J63" s="60">
        <f t="shared" si="36"/>
        <v>485</v>
      </c>
      <c r="K63" s="60">
        <f t="shared" si="37"/>
        <v>1697</v>
      </c>
      <c r="L63" s="60">
        <f t="shared" si="38"/>
        <v>509</v>
      </c>
      <c r="M63" s="60">
        <f t="shared" si="39"/>
        <v>1781</v>
      </c>
      <c r="N63" s="60">
        <f t="shared" si="40"/>
        <v>533</v>
      </c>
      <c r="O63" s="60">
        <f t="shared" si="41"/>
        <v>1865</v>
      </c>
      <c r="P63" s="60">
        <f t="shared" si="42"/>
        <v>557</v>
      </c>
      <c r="Q63" s="60">
        <f t="shared" si="43"/>
        <v>1949</v>
      </c>
      <c r="R63" s="60">
        <f t="shared" si="44"/>
        <v>581</v>
      </c>
      <c r="S63" s="60">
        <f t="shared" si="45"/>
        <v>2033</v>
      </c>
      <c r="T63" s="60">
        <f t="shared" si="46"/>
        <v>611</v>
      </c>
      <c r="U63" s="60">
        <f t="shared" si="47"/>
        <v>2139</v>
      </c>
      <c r="V63" s="60">
        <f t="shared" si="48"/>
        <v>642</v>
      </c>
      <c r="W63" s="60">
        <f t="shared" si="49"/>
        <v>2246</v>
      </c>
      <c r="X63" s="60">
        <f t="shared" si="50"/>
        <v>672</v>
      </c>
      <c r="Y63" s="60">
        <f t="shared" si="51"/>
        <v>2352</v>
      </c>
      <c r="Z63" s="70">
        <f t="shared" si="52"/>
        <v>702</v>
      </c>
      <c r="AA63" s="71">
        <f t="shared" si="53"/>
        <v>2458</v>
      </c>
      <c r="AB63" s="70">
        <f t="shared" si="54"/>
        <v>733</v>
      </c>
      <c r="AC63" s="61">
        <f t="shared" si="55"/>
        <v>2565</v>
      </c>
    </row>
    <row r="64" spans="1:29" s="62" customFormat="1" ht="11.15" customHeight="1">
      <c r="A64" s="59">
        <v>25</v>
      </c>
      <c r="B64" s="60">
        <f t="shared" si="28"/>
        <v>420</v>
      </c>
      <c r="C64" s="60">
        <f t="shared" si="29"/>
        <v>1470</v>
      </c>
      <c r="D64" s="60">
        <f t="shared" si="30"/>
        <v>440</v>
      </c>
      <c r="E64" s="60">
        <f t="shared" si="31"/>
        <v>1540</v>
      </c>
      <c r="F64" s="60">
        <f t="shared" si="32"/>
        <v>460</v>
      </c>
      <c r="G64" s="60">
        <f t="shared" si="33"/>
        <v>1610</v>
      </c>
      <c r="H64" s="60">
        <f t="shared" si="34"/>
        <v>480</v>
      </c>
      <c r="I64" s="60">
        <f t="shared" si="35"/>
        <v>1680</v>
      </c>
      <c r="J64" s="60">
        <f t="shared" si="36"/>
        <v>505</v>
      </c>
      <c r="K64" s="60">
        <f t="shared" si="37"/>
        <v>1768</v>
      </c>
      <c r="L64" s="60">
        <f t="shared" si="38"/>
        <v>530</v>
      </c>
      <c r="M64" s="60">
        <f t="shared" si="39"/>
        <v>1855</v>
      </c>
      <c r="N64" s="60">
        <f t="shared" si="40"/>
        <v>555</v>
      </c>
      <c r="O64" s="60">
        <f t="shared" si="41"/>
        <v>1943</v>
      </c>
      <c r="P64" s="60">
        <f t="shared" si="42"/>
        <v>580</v>
      </c>
      <c r="Q64" s="60">
        <f t="shared" si="43"/>
        <v>2030</v>
      </c>
      <c r="R64" s="60">
        <f t="shared" si="44"/>
        <v>605</v>
      </c>
      <c r="S64" s="60">
        <f t="shared" si="45"/>
        <v>2118</v>
      </c>
      <c r="T64" s="60">
        <f t="shared" si="46"/>
        <v>637</v>
      </c>
      <c r="U64" s="60">
        <f t="shared" si="47"/>
        <v>2228</v>
      </c>
      <c r="V64" s="60">
        <f t="shared" si="48"/>
        <v>668</v>
      </c>
      <c r="W64" s="60">
        <f t="shared" si="49"/>
        <v>2339</v>
      </c>
      <c r="X64" s="60">
        <f t="shared" si="50"/>
        <v>700</v>
      </c>
      <c r="Y64" s="60">
        <f t="shared" si="51"/>
        <v>2450</v>
      </c>
      <c r="Z64" s="70">
        <f t="shared" si="52"/>
        <v>732</v>
      </c>
      <c r="AA64" s="71">
        <f t="shared" si="53"/>
        <v>2561</v>
      </c>
      <c r="AB64" s="70">
        <f t="shared" si="54"/>
        <v>763</v>
      </c>
      <c r="AC64" s="61">
        <f t="shared" si="55"/>
        <v>2672</v>
      </c>
    </row>
    <row r="65" spans="1:29" s="62" customFormat="1" ht="11.15" customHeight="1">
      <c r="A65" s="59">
        <v>26</v>
      </c>
      <c r="B65" s="60">
        <f t="shared" si="28"/>
        <v>437</v>
      </c>
      <c r="C65" s="60">
        <f t="shared" si="29"/>
        <v>1529</v>
      </c>
      <c r="D65" s="60">
        <f t="shared" si="30"/>
        <v>458</v>
      </c>
      <c r="E65" s="60">
        <f t="shared" si="31"/>
        <v>1602</v>
      </c>
      <c r="F65" s="60">
        <f t="shared" si="32"/>
        <v>478</v>
      </c>
      <c r="G65" s="60">
        <f t="shared" si="33"/>
        <v>1674</v>
      </c>
      <c r="H65" s="60">
        <f t="shared" si="34"/>
        <v>499</v>
      </c>
      <c r="I65" s="60">
        <f t="shared" si="35"/>
        <v>1747</v>
      </c>
      <c r="J65" s="60">
        <f t="shared" si="36"/>
        <v>525</v>
      </c>
      <c r="K65" s="60">
        <f t="shared" si="37"/>
        <v>1838</v>
      </c>
      <c r="L65" s="60">
        <f t="shared" si="38"/>
        <v>551</v>
      </c>
      <c r="M65" s="60">
        <f t="shared" si="39"/>
        <v>1929</v>
      </c>
      <c r="N65" s="60">
        <f t="shared" si="40"/>
        <v>577</v>
      </c>
      <c r="O65" s="60">
        <f t="shared" si="41"/>
        <v>2020</v>
      </c>
      <c r="P65" s="60">
        <f t="shared" si="42"/>
        <v>603</v>
      </c>
      <c r="Q65" s="60">
        <f t="shared" si="43"/>
        <v>2111</v>
      </c>
      <c r="R65" s="60">
        <f t="shared" si="44"/>
        <v>629</v>
      </c>
      <c r="S65" s="60">
        <f t="shared" si="45"/>
        <v>2202</v>
      </c>
      <c r="T65" s="60">
        <f t="shared" si="46"/>
        <v>662</v>
      </c>
      <c r="U65" s="60">
        <f t="shared" si="47"/>
        <v>2317</v>
      </c>
      <c r="V65" s="60">
        <f t="shared" si="48"/>
        <v>695</v>
      </c>
      <c r="W65" s="60">
        <f t="shared" si="49"/>
        <v>2433</v>
      </c>
      <c r="X65" s="60">
        <f t="shared" si="50"/>
        <v>728</v>
      </c>
      <c r="Y65" s="60">
        <f t="shared" si="51"/>
        <v>2548</v>
      </c>
      <c r="Z65" s="70">
        <f t="shared" si="52"/>
        <v>761</v>
      </c>
      <c r="AA65" s="71">
        <f t="shared" si="53"/>
        <v>2663</v>
      </c>
      <c r="AB65" s="70">
        <f t="shared" si="54"/>
        <v>794</v>
      </c>
      <c r="AC65" s="61">
        <f t="shared" si="55"/>
        <v>2779</v>
      </c>
    </row>
    <row r="66" spans="1:29" s="62" customFormat="1" ht="11.15" customHeight="1">
      <c r="A66" s="59">
        <v>27</v>
      </c>
      <c r="B66" s="60">
        <f t="shared" si="28"/>
        <v>454</v>
      </c>
      <c r="C66" s="60">
        <f t="shared" si="29"/>
        <v>1588</v>
      </c>
      <c r="D66" s="60">
        <f t="shared" si="30"/>
        <v>475</v>
      </c>
      <c r="E66" s="60">
        <f t="shared" si="31"/>
        <v>1663</v>
      </c>
      <c r="F66" s="60">
        <f t="shared" si="32"/>
        <v>497</v>
      </c>
      <c r="G66" s="60">
        <f t="shared" si="33"/>
        <v>1739</v>
      </c>
      <c r="H66" s="60">
        <f t="shared" si="34"/>
        <v>518</v>
      </c>
      <c r="I66" s="60">
        <f t="shared" si="35"/>
        <v>1814</v>
      </c>
      <c r="J66" s="60">
        <f t="shared" si="36"/>
        <v>545</v>
      </c>
      <c r="K66" s="60">
        <f t="shared" si="37"/>
        <v>1909</v>
      </c>
      <c r="L66" s="60">
        <f t="shared" si="38"/>
        <v>572</v>
      </c>
      <c r="M66" s="60">
        <f t="shared" si="39"/>
        <v>2003</v>
      </c>
      <c r="N66" s="60">
        <f t="shared" si="40"/>
        <v>599</v>
      </c>
      <c r="O66" s="60">
        <f t="shared" si="41"/>
        <v>2098</v>
      </c>
      <c r="P66" s="60">
        <f t="shared" si="42"/>
        <v>626</v>
      </c>
      <c r="Q66" s="60">
        <f t="shared" si="43"/>
        <v>2192</v>
      </c>
      <c r="R66" s="60">
        <f t="shared" si="44"/>
        <v>653</v>
      </c>
      <c r="S66" s="60">
        <f t="shared" si="45"/>
        <v>2287</v>
      </c>
      <c r="T66" s="60">
        <f t="shared" si="46"/>
        <v>688</v>
      </c>
      <c r="U66" s="60">
        <f t="shared" si="47"/>
        <v>2407</v>
      </c>
      <c r="V66" s="60">
        <f t="shared" si="48"/>
        <v>722</v>
      </c>
      <c r="W66" s="60">
        <f t="shared" si="49"/>
        <v>2526</v>
      </c>
      <c r="X66" s="60">
        <f t="shared" si="50"/>
        <v>756</v>
      </c>
      <c r="Y66" s="60">
        <f t="shared" si="51"/>
        <v>2646</v>
      </c>
      <c r="Z66" s="70">
        <f t="shared" si="52"/>
        <v>790</v>
      </c>
      <c r="AA66" s="71">
        <f t="shared" si="53"/>
        <v>2766</v>
      </c>
      <c r="AB66" s="70">
        <f t="shared" si="54"/>
        <v>824</v>
      </c>
      <c r="AC66" s="61">
        <f t="shared" si="55"/>
        <v>2885</v>
      </c>
    </row>
    <row r="67" spans="1:29" s="62" customFormat="1" ht="11.15" customHeight="1">
      <c r="A67" s="59">
        <v>28</v>
      </c>
      <c r="B67" s="60">
        <f t="shared" si="28"/>
        <v>470</v>
      </c>
      <c r="C67" s="60">
        <f t="shared" si="29"/>
        <v>1646</v>
      </c>
      <c r="D67" s="60">
        <f t="shared" si="30"/>
        <v>493</v>
      </c>
      <c r="E67" s="60">
        <f t="shared" si="31"/>
        <v>1725</v>
      </c>
      <c r="F67" s="60">
        <f t="shared" si="32"/>
        <v>515</v>
      </c>
      <c r="G67" s="60">
        <f t="shared" si="33"/>
        <v>1803</v>
      </c>
      <c r="H67" s="60">
        <f t="shared" si="34"/>
        <v>538</v>
      </c>
      <c r="I67" s="60">
        <f t="shared" si="35"/>
        <v>1882</v>
      </c>
      <c r="J67" s="60">
        <f t="shared" si="36"/>
        <v>566</v>
      </c>
      <c r="K67" s="60">
        <f t="shared" si="37"/>
        <v>1980</v>
      </c>
      <c r="L67" s="60">
        <f t="shared" si="38"/>
        <v>594</v>
      </c>
      <c r="M67" s="60">
        <f t="shared" si="39"/>
        <v>2078</v>
      </c>
      <c r="N67" s="60">
        <f t="shared" si="40"/>
        <v>622</v>
      </c>
      <c r="O67" s="60">
        <f t="shared" si="41"/>
        <v>2176</v>
      </c>
      <c r="P67" s="60">
        <f t="shared" si="42"/>
        <v>650</v>
      </c>
      <c r="Q67" s="60">
        <f t="shared" si="43"/>
        <v>2274</v>
      </c>
      <c r="R67" s="60">
        <f t="shared" si="44"/>
        <v>678</v>
      </c>
      <c r="S67" s="60">
        <f t="shared" si="45"/>
        <v>2372</v>
      </c>
      <c r="T67" s="60">
        <f t="shared" si="46"/>
        <v>713</v>
      </c>
      <c r="U67" s="60">
        <f t="shared" si="47"/>
        <v>2496</v>
      </c>
      <c r="V67" s="60">
        <f t="shared" si="48"/>
        <v>749</v>
      </c>
      <c r="W67" s="60">
        <f t="shared" si="49"/>
        <v>2620</v>
      </c>
      <c r="X67" s="60">
        <f t="shared" si="50"/>
        <v>784</v>
      </c>
      <c r="Y67" s="60">
        <f t="shared" si="51"/>
        <v>2744</v>
      </c>
      <c r="Z67" s="70">
        <f t="shared" si="52"/>
        <v>819</v>
      </c>
      <c r="AA67" s="71">
        <f t="shared" si="53"/>
        <v>2868</v>
      </c>
      <c r="AB67" s="70">
        <f t="shared" si="54"/>
        <v>855</v>
      </c>
      <c r="AC67" s="61">
        <f t="shared" si="55"/>
        <v>2992</v>
      </c>
    </row>
    <row r="68" spans="1:29" s="62" customFormat="1" ht="11.15" customHeight="1">
      <c r="A68" s="59">
        <v>29</v>
      </c>
      <c r="B68" s="60">
        <f t="shared" si="28"/>
        <v>487</v>
      </c>
      <c r="C68" s="60">
        <f t="shared" si="29"/>
        <v>1705</v>
      </c>
      <c r="D68" s="60">
        <f t="shared" si="30"/>
        <v>510</v>
      </c>
      <c r="E68" s="60">
        <f t="shared" si="31"/>
        <v>1786</v>
      </c>
      <c r="F68" s="60">
        <f t="shared" si="32"/>
        <v>534</v>
      </c>
      <c r="G68" s="60">
        <f t="shared" si="33"/>
        <v>1868</v>
      </c>
      <c r="H68" s="60">
        <f t="shared" si="34"/>
        <v>557</v>
      </c>
      <c r="I68" s="60">
        <f t="shared" si="35"/>
        <v>1949</v>
      </c>
      <c r="J68" s="60">
        <f t="shared" si="36"/>
        <v>586</v>
      </c>
      <c r="K68" s="60">
        <f t="shared" si="37"/>
        <v>2050</v>
      </c>
      <c r="L68" s="60">
        <f t="shared" si="38"/>
        <v>615</v>
      </c>
      <c r="M68" s="60">
        <f t="shared" si="39"/>
        <v>2152</v>
      </c>
      <c r="N68" s="60">
        <f t="shared" si="40"/>
        <v>644</v>
      </c>
      <c r="O68" s="60">
        <f t="shared" si="41"/>
        <v>2253</v>
      </c>
      <c r="P68" s="60">
        <f t="shared" si="42"/>
        <v>673</v>
      </c>
      <c r="Q68" s="60">
        <f t="shared" si="43"/>
        <v>2355</v>
      </c>
      <c r="R68" s="60">
        <f t="shared" si="44"/>
        <v>702</v>
      </c>
      <c r="S68" s="60">
        <f t="shared" si="45"/>
        <v>2456</v>
      </c>
      <c r="T68" s="60">
        <f t="shared" si="46"/>
        <v>739</v>
      </c>
      <c r="U68" s="60">
        <f t="shared" si="47"/>
        <v>2585</v>
      </c>
      <c r="V68" s="60">
        <f t="shared" si="48"/>
        <v>775</v>
      </c>
      <c r="W68" s="60">
        <f t="shared" si="49"/>
        <v>2713</v>
      </c>
      <c r="X68" s="60">
        <f t="shared" si="50"/>
        <v>812</v>
      </c>
      <c r="Y68" s="60">
        <f t="shared" si="51"/>
        <v>2842</v>
      </c>
      <c r="Z68" s="70">
        <f t="shared" si="52"/>
        <v>849</v>
      </c>
      <c r="AA68" s="71">
        <f t="shared" si="53"/>
        <v>2971</v>
      </c>
      <c r="AB68" s="70">
        <f t="shared" si="54"/>
        <v>885</v>
      </c>
      <c r="AC68" s="61">
        <f t="shared" si="55"/>
        <v>3099</v>
      </c>
    </row>
    <row r="69" spans="1:29" s="62" customFormat="1" ht="11.15" customHeight="1" thickBot="1">
      <c r="A69" s="63">
        <v>30</v>
      </c>
      <c r="B69" s="64">
        <f t="shared" si="28"/>
        <v>504</v>
      </c>
      <c r="C69" s="64">
        <f t="shared" si="29"/>
        <v>1764</v>
      </c>
      <c r="D69" s="64">
        <f t="shared" si="30"/>
        <v>528</v>
      </c>
      <c r="E69" s="64">
        <f t="shared" si="31"/>
        <v>1848</v>
      </c>
      <c r="F69" s="64">
        <f t="shared" si="32"/>
        <v>552</v>
      </c>
      <c r="G69" s="64">
        <f t="shared" si="33"/>
        <v>1932</v>
      </c>
      <c r="H69" s="64">
        <f t="shared" si="34"/>
        <v>576</v>
      </c>
      <c r="I69" s="64">
        <f t="shared" si="35"/>
        <v>2016</v>
      </c>
      <c r="J69" s="64">
        <f t="shared" si="36"/>
        <v>606</v>
      </c>
      <c r="K69" s="64">
        <f t="shared" si="37"/>
        <v>2121</v>
      </c>
      <c r="L69" s="64">
        <f t="shared" si="38"/>
        <v>636</v>
      </c>
      <c r="M69" s="64">
        <f t="shared" si="39"/>
        <v>2226</v>
      </c>
      <c r="N69" s="64">
        <f t="shared" si="40"/>
        <v>666</v>
      </c>
      <c r="O69" s="64">
        <f t="shared" si="41"/>
        <v>2331</v>
      </c>
      <c r="P69" s="64">
        <f t="shared" si="42"/>
        <v>696</v>
      </c>
      <c r="Q69" s="64">
        <f t="shared" si="43"/>
        <v>2436</v>
      </c>
      <c r="R69" s="64">
        <f t="shared" si="44"/>
        <v>726</v>
      </c>
      <c r="S69" s="64">
        <f t="shared" si="45"/>
        <v>2541</v>
      </c>
      <c r="T69" s="64">
        <f t="shared" si="46"/>
        <v>764</v>
      </c>
      <c r="U69" s="64">
        <f t="shared" si="47"/>
        <v>2674</v>
      </c>
      <c r="V69" s="64">
        <f t="shared" si="48"/>
        <v>802</v>
      </c>
      <c r="W69" s="64">
        <f t="shared" si="49"/>
        <v>2807</v>
      </c>
      <c r="X69" s="64">
        <f t="shared" si="50"/>
        <v>840</v>
      </c>
      <c r="Y69" s="64">
        <f t="shared" si="51"/>
        <v>2940</v>
      </c>
      <c r="Z69" s="72">
        <f t="shared" si="52"/>
        <v>878</v>
      </c>
      <c r="AA69" s="73">
        <f t="shared" si="53"/>
        <v>3073</v>
      </c>
      <c r="AB69" s="90">
        <f t="shared" si="54"/>
        <v>916</v>
      </c>
      <c r="AC69" s="91">
        <f t="shared" si="55"/>
        <v>3206</v>
      </c>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B71" s="92" t="s">
        <v>444</v>
      </c>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1">
    <mergeCell ref="V37:W37"/>
    <mergeCell ref="AB38:AC38"/>
    <mergeCell ref="P38:Q38"/>
    <mergeCell ref="R38:S38"/>
    <mergeCell ref="T38:U38"/>
    <mergeCell ref="V38:W38"/>
    <mergeCell ref="X38:Y38"/>
    <mergeCell ref="Z38:AA38"/>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A1:AC1"/>
    <mergeCell ref="A2:AC2"/>
    <mergeCell ref="A3:A5"/>
    <mergeCell ref="B3:E3"/>
    <mergeCell ref="F3:Y3"/>
    <mergeCell ref="Z3:AA3"/>
    <mergeCell ref="AB3:AC3"/>
    <mergeCell ref="B4:C4"/>
    <mergeCell ref="D4:E4"/>
    <mergeCell ref="F4:G4"/>
    <mergeCell ref="AB4:AC4"/>
  </mergeCells>
  <phoneticPr fontId="5" type="noConversion"/>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2AA1-AAF3-4264-B09F-3D0A85664731}">
  <sheetPr codeName="工作表7">
    <tabColor theme="9" tint="-0.499984740745262"/>
  </sheetPr>
  <dimension ref="A1:I60"/>
  <sheetViews>
    <sheetView workbookViewId="0">
      <selection activeCell="F15" sqref="F15"/>
    </sheetView>
  </sheetViews>
  <sheetFormatPr defaultColWidth="9.6328125" defaultRowHeight="17"/>
  <cols>
    <col min="1" max="1" width="12.453125" style="1" customWidth="1"/>
    <col min="2" max="2" width="15.81640625" style="1" customWidth="1"/>
    <col min="3" max="6" width="14.08984375" style="1" customWidth="1"/>
    <col min="7" max="8" width="15.81640625" style="1" customWidth="1"/>
    <col min="9" max="16384" width="9.6328125" style="1"/>
  </cols>
  <sheetData>
    <row r="1" spans="1:8" ht="25">
      <c r="B1" s="217" t="s">
        <v>56</v>
      </c>
      <c r="C1" s="22"/>
      <c r="D1" s="22"/>
      <c r="E1" s="22"/>
      <c r="F1" s="22"/>
    </row>
    <row r="2" spans="1:8" ht="17.5" thickBot="1">
      <c r="B2" s="22" t="s">
        <v>432</v>
      </c>
      <c r="C2" s="22"/>
      <c r="D2" s="22"/>
      <c r="E2" s="22"/>
      <c r="F2" s="22"/>
      <c r="H2" s="2" t="s">
        <v>14</v>
      </c>
    </row>
    <row r="3" spans="1:8">
      <c r="A3" s="611" t="s">
        <v>17</v>
      </c>
      <c r="B3" s="613" t="s">
        <v>57</v>
      </c>
      <c r="C3" s="625" t="s">
        <v>16</v>
      </c>
      <c r="D3" s="626"/>
      <c r="E3" s="626"/>
      <c r="F3" s="627"/>
      <c r="G3" s="628" t="s">
        <v>58</v>
      </c>
      <c r="H3" s="619" t="s">
        <v>59</v>
      </c>
    </row>
    <row r="4" spans="1:8">
      <c r="A4" s="612"/>
      <c r="B4" s="624"/>
      <c r="C4" s="3" t="s">
        <v>60</v>
      </c>
      <c r="D4" s="4" t="s">
        <v>61</v>
      </c>
      <c r="E4" s="192" t="s">
        <v>62</v>
      </c>
      <c r="F4" s="192" t="s">
        <v>63</v>
      </c>
      <c r="G4" s="629"/>
      <c r="H4" s="620"/>
    </row>
    <row r="5" spans="1:8" s="199" customFormat="1">
      <c r="A5" s="8">
        <v>1</v>
      </c>
      <c r="B5" s="193">
        <v>23800</v>
      </c>
      <c r="C5" s="194">
        <f t="shared" ref="C5:C52" si="0">+ROUND(B5*0.0469*0.3,0)</f>
        <v>335</v>
      </c>
      <c r="D5" s="195">
        <f t="shared" ref="D5:D17" si="1">+C5*2</f>
        <v>670</v>
      </c>
      <c r="E5" s="194">
        <f t="shared" ref="E5:E52" si="2">+C5*3</f>
        <v>1005</v>
      </c>
      <c r="F5" s="196">
        <f t="shared" ref="F5:F52" si="3">+C5*4</f>
        <v>1340</v>
      </c>
      <c r="G5" s="197">
        <f t="shared" ref="G5:G52" si="4">+ROUND(B5*0.0469*0.6*1.58,0)</f>
        <v>1058</v>
      </c>
      <c r="H5" s="198">
        <f t="shared" ref="H5:H52" si="5">+ROUND(B5*0.0469*0.1*1.58,0)</f>
        <v>176</v>
      </c>
    </row>
    <row r="6" spans="1:8">
      <c r="A6" s="5">
        <f t="shared" ref="A6:A52" si="6">+A5+1</f>
        <v>2</v>
      </c>
      <c r="B6" s="200">
        <v>24000</v>
      </c>
      <c r="C6" s="24">
        <f t="shared" si="0"/>
        <v>338</v>
      </c>
      <c r="D6" s="7">
        <f t="shared" si="1"/>
        <v>676</v>
      </c>
      <c r="E6" s="7">
        <f t="shared" si="2"/>
        <v>1014</v>
      </c>
      <c r="F6" s="220">
        <f t="shared" si="3"/>
        <v>1352</v>
      </c>
      <c r="G6" s="201">
        <f t="shared" si="4"/>
        <v>1067</v>
      </c>
      <c r="H6" s="202">
        <f t="shared" si="5"/>
        <v>178</v>
      </c>
    </row>
    <row r="7" spans="1:8">
      <c r="A7" s="5">
        <f t="shared" si="6"/>
        <v>3</v>
      </c>
      <c r="B7" s="200">
        <v>25200</v>
      </c>
      <c r="C7" s="6">
        <f t="shared" si="0"/>
        <v>355</v>
      </c>
      <c r="D7" s="7">
        <f t="shared" si="1"/>
        <v>710</v>
      </c>
      <c r="E7" s="7">
        <f t="shared" si="2"/>
        <v>1065</v>
      </c>
      <c r="F7" s="220">
        <f t="shared" si="3"/>
        <v>1420</v>
      </c>
      <c r="G7" s="201">
        <f t="shared" si="4"/>
        <v>1120</v>
      </c>
      <c r="H7" s="202">
        <f t="shared" si="5"/>
        <v>187</v>
      </c>
    </row>
    <row r="8" spans="1:8">
      <c r="A8" s="5">
        <f t="shared" si="6"/>
        <v>4</v>
      </c>
      <c r="B8" s="200">
        <v>26400</v>
      </c>
      <c r="C8" s="6">
        <f t="shared" si="0"/>
        <v>371</v>
      </c>
      <c r="D8" s="7">
        <f t="shared" si="1"/>
        <v>742</v>
      </c>
      <c r="E8" s="7">
        <f t="shared" si="2"/>
        <v>1113</v>
      </c>
      <c r="F8" s="220">
        <f t="shared" si="3"/>
        <v>1484</v>
      </c>
      <c r="G8" s="201">
        <f t="shared" si="4"/>
        <v>1174</v>
      </c>
      <c r="H8" s="202">
        <f t="shared" si="5"/>
        <v>196</v>
      </c>
    </row>
    <row r="9" spans="1:8">
      <c r="A9" s="5">
        <f t="shared" si="6"/>
        <v>5</v>
      </c>
      <c r="B9" s="200">
        <v>27600</v>
      </c>
      <c r="C9" s="6">
        <f t="shared" si="0"/>
        <v>388</v>
      </c>
      <c r="D9" s="7">
        <f t="shared" si="1"/>
        <v>776</v>
      </c>
      <c r="E9" s="7">
        <f t="shared" si="2"/>
        <v>1164</v>
      </c>
      <c r="F9" s="220">
        <f t="shared" si="3"/>
        <v>1552</v>
      </c>
      <c r="G9" s="201">
        <f t="shared" si="4"/>
        <v>1227</v>
      </c>
      <c r="H9" s="202">
        <f t="shared" si="5"/>
        <v>205</v>
      </c>
    </row>
    <row r="10" spans="1:8">
      <c r="A10" s="8">
        <f t="shared" si="6"/>
        <v>6</v>
      </c>
      <c r="B10" s="9">
        <v>28800</v>
      </c>
      <c r="C10" s="10">
        <f t="shared" si="0"/>
        <v>405</v>
      </c>
      <c r="D10" s="11">
        <f t="shared" si="1"/>
        <v>810</v>
      </c>
      <c r="E10" s="11">
        <f t="shared" si="2"/>
        <v>1215</v>
      </c>
      <c r="F10" s="203">
        <f t="shared" si="3"/>
        <v>1620</v>
      </c>
      <c r="G10" s="201">
        <f t="shared" si="4"/>
        <v>1280</v>
      </c>
      <c r="H10" s="202">
        <f t="shared" si="5"/>
        <v>213</v>
      </c>
    </row>
    <row r="11" spans="1:8">
      <c r="A11" s="5">
        <f t="shared" si="6"/>
        <v>7</v>
      </c>
      <c r="B11" s="200">
        <v>30300</v>
      </c>
      <c r="C11" s="6">
        <f t="shared" si="0"/>
        <v>426</v>
      </c>
      <c r="D11" s="7">
        <f t="shared" si="1"/>
        <v>852</v>
      </c>
      <c r="E11" s="7">
        <f t="shared" si="2"/>
        <v>1278</v>
      </c>
      <c r="F11" s="220">
        <f t="shared" si="3"/>
        <v>1704</v>
      </c>
      <c r="G11" s="204">
        <f t="shared" si="4"/>
        <v>1347</v>
      </c>
      <c r="H11" s="205">
        <f t="shared" si="5"/>
        <v>225</v>
      </c>
    </row>
    <row r="12" spans="1:8">
      <c r="A12" s="5">
        <f t="shared" si="6"/>
        <v>8</v>
      </c>
      <c r="B12" s="200">
        <v>31800</v>
      </c>
      <c r="C12" s="6">
        <f t="shared" si="0"/>
        <v>447</v>
      </c>
      <c r="D12" s="7">
        <f t="shared" si="1"/>
        <v>894</v>
      </c>
      <c r="E12" s="7">
        <f t="shared" si="2"/>
        <v>1341</v>
      </c>
      <c r="F12" s="220">
        <f t="shared" si="3"/>
        <v>1788</v>
      </c>
      <c r="G12" s="201">
        <f t="shared" si="4"/>
        <v>1414</v>
      </c>
      <c r="H12" s="202">
        <f t="shared" si="5"/>
        <v>236</v>
      </c>
    </row>
    <row r="13" spans="1:8">
      <c r="A13" s="5">
        <f t="shared" si="6"/>
        <v>9</v>
      </c>
      <c r="B13" s="200">
        <v>33300</v>
      </c>
      <c r="C13" s="6">
        <f t="shared" si="0"/>
        <v>469</v>
      </c>
      <c r="D13" s="7">
        <f t="shared" si="1"/>
        <v>938</v>
      </c>
      <c r="E13" s="7">
        <f t="shared" si="2"/>
        <v>1407</v>
      </c>
      <c r="F13" s="220">
        <f t="shared" si="3"/>
        <v>1876</v>
      </c>
      <c r="G13" s="201">
        <f t="shared" si="4"/>
        <v>1481</v>
      </c>
      <c r="H13" s="202">
        <f t="shared" si="5"/>
        <v>247</v>
      </c>
    </row>
    <row r="14" spans="1:8">
      <c r="A14" s="5">
        <f t="shared" si="6"/>
        <v>10</v>
      </c>
      <c r="B14" s="200">
        <v>34800</v>
      </c>
      <c r="C14" s="6">
        <f t="shared" si="0"/>
        <v>490</v>
      </c>
      <c r="D14" s="7">
        <f t="shared" si="1"/>
        <v>980</v>
      </c>
      <c r="E14" s="7">
        <f t="shared" si="2"/>
        <v>1470</v>
      </c>
      <c r="F14" s="220">
        <f t="shared" si="3"/>
        <v>1960</v>
      </c>
      <c r="G14" s="201">
        <f t="shared" si="4"/>
        <v>1547</v>
      </c>
      <c r="H14" s="202">
        <f t="shared" si="5"/>
        <v>258</v>
      </c>
    </row>
    <row r="15" spans="1:8">
      <c r="A15" s="8">
        <f t="shared" si="6"/>
        <v>11</v>
      </c>
      <c r="B15" s="9">
        <v>36300</v>
      </c>
      <c r="C15" s="10">
        <f t="shared" si="0"/>
        <v>511</v>
      </c>
      <c r="D15" s="11">
        <f t="shared" si="1"/>
        <v>1022</v>
      </c>
      <c r="E15" s="11">
        <f t="shared" si="2"/>
        <v>1533</v>
      </c>
      <c r="F15" s="203">
        <f t="shared" si="3"/>
        <v>2044</v>
      </c>
      <c r="G15" s="201">
        <f t="shared" si="4"/>
        <v>1614</v>
      </c>
      <c r="H15" s="202">
        <f t="shared" si="5"/>
        <v>269</v>
      </c>
    </row>
    <row r="16" spans="1:8">
      <c r="A16" s="5">
        <f t="shared" si="6"/>
        <v>12</v>
      </c>
      <c r="B16" s="200">
        <v>38200</v>
      </c>
      <c r="C16" s="6">
        <f t="shared" si="0"/>
        <v>537</v>
      </c>
      <c r="D16" s="7">
        <f t="shared" si="1"/>
        <v>1074</v>
      </c>
      <c r="E16" s="7">
        <f t="shared" si="2"/>
        <v>1611</v>
      </c>
      <c r="F16" s="220">
        <f t="shared" si="3"/>
        <v>2148</v>
      </c>
      <c r="G16" s="204">
        <f t="shared" si="4"/>
        <v>1698</v>
      </c>
      <c r="H16" s="205">
        <f t="shared" si="5"/>
        <v>283</v>
      </c>
    </row>
    <row r="17" spans="1:8">
      <c r="A17" s="5">
        <f t="shared" si="6"/>
        <v>13</v>
      </c>
      <c r="B17" s="200">
        <v>40100</v>
      </c>
      <c r="C17" s="6">
        <f t="shared" si="0"/>
        <v>564</v>
      </c>
      <c r="D17" s="7">
        <f t="shared" si="1"/>
        <v>1128</v>
      </c>
      <c r="E17" s="7">
        <f t="shared" si="2"/>
        <v>1692</v>
      </c>
      <c r="F17" s="220">
        <f t="shared" si="3"/>
        <v>2256</v>
      </c>
      <c r="G17" s="201">
        <f t="shared" si="4"/>
        <v>1783</v>
      </c>
      <c r="H17" s="202">
        <f t="shared" si="5"/>
        <v>297</v>
      </c>
    </row>
    <row r="18" spans="1:8">
      <c r="A18" s="5">
        <f t="shared" si="6"/>
        <v>14</v>
      </c>
      <c r="B18" s="200">
        <v>42000</v>
      </c>
      <c r="C18" s="6">
        <f t="shared" si="0"/>
        <v>591</v>
      </c>
      <c r="D18" s="7">
        <f>+C18*2</f>
        <v>1182</v>
      </c>
      <c r="E18" s="7">
        <f t="shared" si="2"/>
        <v>1773</v>
      </c>
      <c r="F18" s="220">
        <f t="shared" si="3"/>
        <v>2364</v>
      </c>
      <c r="G18" s="201">
        <f t="shared" si="4"/>
        <v>1867</v>
      </c>
      <c r="H18" s="202">
        <f t="shared" si="5"/>
        <v>311</v>
      </c>
    </row>
    <row r="19" spans="1:8">
      <c r="A19" s="5">
        <f t="shared" si="6"/>
        <v>15</v>
      </c>
      <c r="B19" s="200">
        <v>43900</v>
      </c>
      <c r="C19" s="6">
        <f t="shared" si="0"/>
        <v>618</v>
      </c>
      <c r="D19" s="7">
        <f t="shared" ref="D19:D52" si="7">+C19*2</f>
        <v>1236</v>
      </c>
      <c r="E19" s="7">
        <f t="shared" si="2"/>
        <v>1854</v>
      </c>
      <c r="F19" s="220">
        <f t="shared" si="3"/>
        <v>2472</v>
      </c>
      <c r="G19" s="201">
        <f t="shared" si="4"/>
        <v>1952</v>
      </c>
      <c r="H19" s="202">
        <f t="shared" si="5"/>
        <v>325</v>
      </c>
    </row>
    <row r="20" spans="1:8">
      <c r="A20" s="8">
        <f t="shared" si="6"/>
        <v>16</v>
      </c>
      <c r="B20" s="9">
        <v>45800</v>
      </c>
      <c r="C20" s="10">
        <f t="shared" si="0"/>
        <v>644</v>
      </c>
      <c r="D20" s="11">
        <f t="shared" si="7"/>
        <v>1288</v>
      </c>
      <c r="E20" s="11">
        <f t="shared" si="2"/>
        <v>1932</v>
      </c>
      <c r="F20" s="203">
        <f t="shared" si="3"/>
        <v>2576</v>
      </c>
      <c r="G20" s="201">
        <f t="shared" si="4"/>
        <v>2036</v>
      </c>
      <c r="H20" s="202">
        <f t="shared" si="5"/>
        <v>339</v>
      </c>
    </row>
    <row r="21" spans="1:8">
      <c r="A21" s="5">
        <f t="shared" si="6"/>
        <v>17</v>
      </c>
      <c r="B21" s="200">
        <v>48200</v>
      </c>
      <c r="C21" s="6">
        <f t="shared" si="0"/>
        <v>678</v>
      </c>
      <c r="D21" s="7">
        <f t="shared" si="7"/>
        <v>1356</v>
      </c>
      <c r="E21" s="7">
        <f t="shared" si="2"/>
        <v>2034</v>
      </c>
      <c r="F21" s="220">
        <f t="shared" si="3"/>
        <v>2712</v>
      </c>
      <c r="G21" s="204">
        <f t="shared" si="4"/>
        <v>2143</v>
      </c>
      <c r="H21" s="205">
        <f t="shared" si="5"/>
        <v>357</v>
      </c>
    </row>
    <row r="22" spans="1:8">
      <c r="A22" s="5">
        <f t="shared" si="6"/>
        <v>18</v>
      </c>
      <c r="B22" s="200">
        <v>50600</v>
      </c>
      <c r="C22" s="6">
        <f t="shared" si="0"/>
        <v>712</v>
      </c>
      <c r="D22" s="7">
        <f t="shared" si="7"/>
        <v>1424</v>
      </c>
      <c r="E22" s="7">
        <f t="shared" si="2"/>
        <v>2136</v>
      </c>
      <c r="F22" s="220">
        <f t="shared" si="3"/>
        <v>2848</v>
      </c>
      <c r="G22" s="201">
        <f t="shared" si="4"/>
        <v>2250</v>
      </c>
      <c r="H22" s="202">
        <f t="shared" si="5"/>
        <v>375</v>
      </c>
    </row>
    <row r="23" spans="1:8">
      <c r="A23" s="5">
        <f t="shared" si="6"/>
        <v>19</v>
      </c>
      <c r="B23" s="200">
        <v>53000</v>
      </c>
      <c r="C23" s="6">
        <f t="shared" si="0"/>
        <v>746</v>
      </c>
      <c r="D23" s="7">
        <f t="shared" si="7"/>
        <v>1492</v>
      </c>
      <c r="E23" s="7">
        <f t="shared" si="2"/>
        <v>2238</v>
      </c>
      <c r="F23" s="220">
        <f t="shared" si="3"/>
        <v>2984</v>
      </c>
      <c r="G23" s="201">
        <f t="shared" si="4"/>
        <v>2356</v>
      </c>
      <c r="H23" s="202">
        <f t="shared" si="5"/>
        <v>393</v>
      </c>
    </row>
    <row r="24" spans="1:8">
      <c r="A24" s="5">
        <f t="shared" si="6"/>
        <v>20</v>
      </c>
      <c r="B24" s="200">
        <v>55400</v>
      </c>
      <c r="C24" s="6">
        <f t="shared" si="0"/>
        <v>779</v>
      </c>
      <c r="D24" s="7">
        <f t="shared" si="7"/>
        <v>1558</v>
      </c>
      <c r="E24" s="7">
        <f t="shared" si="2"/>
        <v>2337</v>
      </c>
      <c r="F24" s="220">
        <f t="shared" si="3"/>
        <v>3116</v>
      </c>
      <c r="G24" s="201">
        <f t="shared" si="4"/>
        <v>2463</v>
      </c>
      <c r="H24" s="202">
        <f t="shared" si="5"/>
        <v>411</v>
      </c>
    </row>
    <row r="25" spans="1:8">
      <c r="A25" s="8">
        <f t="shared" si="6"/>
        <v>21</v>
      </c>
      <c r="B25" s="9">
        <v>57800</v>
      </c>
      <c r="C25" s="10">
        <f t="shared" si="0"/>
        <v>813</v>
      </c>
      <c r="D25" s="11">
        <f t="shared" si="7"/>
        <v>1626</v>
      </c>
      <c r="E25" s="11">
        <f t="shared" si="2"/>
        <v>2439</v>
      </c>
      <c r="F25" s="203">
        <f t="shared" si="3"/>
        <v>3252</v>
      </c>
      <c r="G25" s="201">
        <f t="shared" si="4"/>
        <v>2570</v>
      </c>
      <c r="H25" s="202">
        <f t="shared" si="5"/>
        <v>428</v>
      </c>
    </row>
    <row r="26" spans="1:8">
      <c r="A26" s="12">
        <f t="shared" si="6"/>
        <v>22</v>
      </c>
      <c r="B26" s="200">
        <v>60800</v>
      </c>
      <c r="C26" s="6">
        <f>+ROUND(B26*0.0469*0.3,0)</f>
        <v>855</v>
      </c>
      <c r="D26" s="7">
        <f t="shared" si="7"/>
        <v>1710</v>
      </c>
      <c r="E26" s="6">
        <f t="shared" si="2"/>
        <v>2565</v>
      </c>
      <c r="F26" s="13">
        <f t="shared" si="3"/>
        <v>3420</v>
      </c>
      <c r="G26" s="204">
        <f t="shared" si="4"/>
        <v>2703</v>
      </c>
      <c r="H26" s="205">
        <f t="shared" si="5"/>
        <v>451</v>
      </c>
    </row>
    <row r="27" spans="1:8">
      <c r="A27" s="5">
        <f t="shared" si="6"/>
        <v>23</v>
      </c>
      <c r="B27" s="200">
        <v>63800</v>
      </c>
      <c r="C27" s="6">
        <f t="shared" si="0"/>
        <v>898</v>
      </c>
      <c r="D27" s="7">
        <f t="shared" si="7"/>
        <v>1796</v>
      </c>
      <c r="E27" s="6">
        <f t="shared" si="2"/>
        <v>2694</v>
      </c>
      <c r="F27" s="13">
        <f t="shared" si="3"/>
        <v>3592</v>
      </c>
      <c r="G27" s="201">
        <f t="shared" si="4"/>
        <v>2837</v>
      </c>
      <c r="H27" s="202">
        <f t="shared" si="5"/>
        <v>473</v>
      </c>
    </row>
    <row r="28" spans="1:8">
      <c r="A28" s="5">
        <f t="shared" si="6"/>
        <v>24</v>
      </c>
      <c r="B28" s="200">
        <v>66800</v>
      </c>
      <c r="C28" s="6">
        <f t="shared" si="0"/>
        <v>940</v>
      </c>
      <c r="D28" s="7">
        <f t="shared" si="7"/>
        <v>1880</v>
      </c>
      <c r="E28" s="6">
        <f t="shared" si="2"/>
        <v>2820</v>
      </c>
      <c r="F28" s="13">
        <f t="shared" si="3"/>
        <v>3760</v>
      </c>
      <c r="G28" s="201">
        <f t="shared" si="4"/>
        <v>2970</v>
      </c>
      <c r="H28" s="202">
        <f t="shared" si="5"/>
        <v>495</v>
      </c>
    </row>
    <row r="29" spans="1:8">
      <c r="A29" s="5">
        <f t="shared" si="6"/>
        <v>25</v>
      </c>
      <c r="B29" s="200">
        <v>69800</v>
      </c>
      <c r="C29" s="6">
        <f t="shared" si="0"/>
        <v>982</v>
      </c>
      <c r="D29" s="7">
        <f t="shared" si="7"/>
        <v>1964</v>
      </c>
      <c r="E29" s="6">
        <f t="shared" si="2"/>
        <v>2946</v>
      </c>
      <c r="F29" s="13">
        <f t="shared" si="3"/>
        <v>3928</v>
      </c>
      <c r="G29" s="201">
        <f t="shared" si="4"/>
        <v>3103</v>
      </c>
      <c r="H29" s="202">
        <f t="shared" si="5"/>
        <v>517</v>
      </c>
    </row>
    <row r="30" spans="1:8">
      <c r="A30" s="8">
        <f t="shared" si="6"/>
        <v>26</v>
      </c>
      <c r="B30" s="9">
        <v>72800</v>
      </c>
      <c r="C30" s="10">
        <f t="shared" si="0"/>
        <v>1024</v>
      </c>
      <c r="D30" s="11">
        <f t="shared" si="7"/>
        <v>2048</v>
      </c>
      <c r="E30" s="10">
        <f t="shared" si="2"/>
        <v>3072</v>
      </c>
      <c r="F30" s="206">
        <f t="shared" si="3"/>
        <v>4096</v>
      </c>
      <c r="G30" s="201">
        <f t="shared" si="4"/>
        <v>3237</v>
      </c>
      <c r="H30" s="202">
        <f t="shared" si="5"/>
        <v>539</v>
      </c>
    </row>
    <row r="31" spans="1:8">
      <c r="A31" s="5">
        <f t="shared" si="6"/>
        <v>27</v>
      </c>
      <c r="B31" s="14">
        <v>76500</v>
      </c>
      <c r="C31" s="6">
        <f>+ROUND(B31*0.0469*0.3,0)</f>
        <v>1076</v>
      </c>
      <c r="D31" s="7">
        <f t="shared" si="7"/>
        <v>2152</v>
      </c>
      <c r="E31" s="7">
        <f t="shared" si="2"/>
        <v>3228</v>
      </c>
      <c r="F31" s="220">
        <f t="shared" si="3"/>
        <v>4304</v>
      </c>
      <c r="G31" s="204">
        <f t="shared" si="4"/>
        <v>3401</v>
      </c>
      <c r="H31" s="205">
        <f t="shared" si="5"/>
        <v>567</v>
      </c>
    </row>
    <row r="32" spans="1:8">
      <c r="A32" s="5">
        <f t="shared" si="6"/>
        <v>28</v>
      </c>
      <c r="B32" s="14">
        <v>80200</v>
      </c>
      <c r="C32" s="6">
        <f t="shared" si="0"/>
        <v>1128</v>
      </c>
      <c r="D32" s="7">
        <f t="shared" si="7"/>
        <v>2256</v>
      </c>
      <c r="E32" s="7">
        <f t="shared" si="2"/>
        <v>3384</v>
      </c>
      <c r="F32" s="220">
        <f t="shared" si="3"/>
        <v>4512</v>
      </c>
      <c r="G32" s="201">
        <f t="shared" si="4"/>
        <v>3566</v>
      </c>
      <c r="H32" s="202">
        <f t="shared" si="5"/>
        <v>594</v>
      </c>
    </row>
    <row r="33" spans="1:8">
      <c r="A33" s="5">
        <f t="shared" si="6"/>
        <v>29</v>
      </c>
      <c r="B33" s="200">
        <v>83900</v>
      </c>
      <c r="C33" s="6">
        <f t="shared" si="0"/>
        <v>1180</v>
      </c>
      <c r="D33" s="7">
        <f t="shared" si="7"/>
        <v>2360</v>
      </c>
      <c r="E33" s="7">
        <f t="shared" si="2"/>
        <v>3540</v>
      </c>
      <c r="F33" s="220">
        <f t="shared" si="3"/>
        <v>4720</v>
      </c>
      <c r="G33" s="201">
        <f t="shared" si="4"/>
        <v>3730</v>
      </c>
      <c r="H33" s="202">
        <f t="shared" si="5"/>
        <v>622</v>
      </c>
    </row>
    <row r="34" spans="1:8">
      <c r="A34" s="8">
        <f t="shared" si="6"/>
        <v>30</v>
      </c>
      <c r="B34" s="9">
        <v>87600</v>
      </c>
      <c r="C34" s="10">
        <f t="shared" si="0"/>
        <v>1233</v>
      </c>
      <c r="D34" s="11">
        <f t="shared" si="7"/>
        <v>2466</v>
      </c>
      <c r="E34" s="11">
        <f t="shared" si="2"/>
        <v>3699</v>
      </c>
      <c r="F34" s="203">
        <f t="shared" si="3"/>
        <v>4932</v>
      </c>
      <c r="G34" s="201">
        <f t="shared" si="4"/>
        <v>3895</v>
      </c>
      <c r="H34" s="202">
        <f t="shared" si="5"/>
        <v>649</v>
      </c>
    </row>
    <row r="35" spans="1:8">
      <c r="A35" s="5">
        <f t="shared" si="6"/>
        <v>31</v>
      </c>
      <c r="B35" s="200">
        <v>92100</v>
      </c>
      <c r="C35" s="6">
        <f>+ROUND(B35*0.0469*0.3,0)</f>
        <v>1296</v>
      </c>
      <c r="D35" s="7">
        <f t="shared" si="7"/>
        <v>2592</v>
      </c>
      <c r="E35" s="6">
        <f t="shared" si="2"/>
        <v>3888</v>
      </c>
      <c r="F35" s="13">
        <f t="shared" si="3"/>
        <v>5184</v>
      </c>
      <c r="G35" s="204">
        <f t="shared" si="4"/>
        <v>4095</v>
      </c>
      <c r="H35" s="205">
        <f t="shared" si="5"/>
        <v>682</v>
      </c>
    </row>
    <row r="36" spans="1:8">
      <c r="A36" s="5">
        <f t="shared" si="6"/>
        <v>32</v>
      </c>
      <c r="B36" s="200">
        <v>96600</v>
      </c>
      <c r="C36" s="6">
        <f t="shared" si="0"/>
        <v>1359</v>
      </c>
      <c r="D36" s="7">
        <f t="shared" si="7"/>
        <v>2718</v>
      </c>
      <c r="E36" s="6">
        <f t="shared" si="2"/>
        <v>4077</v>
      </c>
      <c r="F36" s="13">
        <f t="shared" si="3"/>
        <v>5436</v>
      </c>
      <c r="G36" s="201">
        <f t="shared" si="4"/>
        <v>4295</v>
      </c>
      <c r="H36" s="202">
        <f t="shared" si="5"/>
        <v>716</v>
      </c>
    </row>
    <row r="37" spans="1:8">
      <c r="A37" s="5">
        <f t="shared" si="6"/>
        <v>33</v>
      </c>
      <c r="B37" s="200">
        <v>101100</v>
      </c>
      <c r="C37" s="6">
        <f t="shared" si="0"/>
        <v>1422</v>
      </c>
      <c r="D37" s="7">
        <f t="shared" si="7"/>
        <v>2844</v>
      </c>
      <c r="E37" s="6">
        <f t="shared" si="2"/>
        <v>4266</v>
      </c>
      <c r="F37" s="13">
        <f t="shared" si="3"/>
        <v>5688</v>
      </c>
      <c r="G37" s="201">
        <f t="shared" si="4"/>
        <v>4495</v>
      </c>
      <c r="H37" s="202">
        <f t="shared" si="5"/>
        <v>749</v>
      </c>
    </row>
    <row r="38" spans="1:8">
      <c r="A38" s="5">
        <f t="shared" si="6"/>
        <v>34</v>
      </c>
      <c r="B38" s="200">
        <v>105600</v>
      </c>
      <c r="C38" s="6">
        <f t="shared" si="0"/>
        <v>1486</v>
      </c>
      <c r="D38" s="7">
        <f t="shared" si="7"/>
        <v>2972</v>
      </c>
      <c r="E38" s="6">
        <f t="shared" si="2"/>
        <v>4458</v>
      </c>
      <c r="F38" s="13">
        <f t="shared" si="3"/>
        <v>5944</v>
      </c>
      <c r="G38" s="201">
        <f t="shared" si="4"/>
        <v>4695</v>
      </c>
      <c r="H38" s="202">
        <f t="shared" si="5"/>
        <v>783</v>
      </c>
    </row>
    <row r="39" spans="1:8">
      <c r="A39" s="8">
        <f t="shared" si="6"/>
        <v>35</v>
      </c>
      <c r="B39" s="9">
        <v>110100</v>
      </c>
      <c r="C39" s="10">
        <f t="shared" si="0"/>
        <v>1549</v>
      </c>
      <c r="D39" s="11">
        <f t="shared" si="7"/>
        <v>3098</v>
      </c>
      <c r="E39" s="10">
        <f t="shared" si="2"/>
        <v>4647</v>
      </c>
      <c r="F39" s="206">
        <f t="shared" si="3"/>
        <v>6196</v>
      </c>
      <c r="G39" s="201">
        <f t="shared" si="4"/>
        <v>4895</v>
      </c>
      <c r="H39" s="202">
        <f t="shared" si="5"/>
        <v>816</v>
      </c>
    </row>
    <row r="40" spans="1:8">
      <c r="A40" s="5">
        <f t="shared" si="6"/>
        <v>36</v>
      </c>
      <c r="B40" s="14">
        <v>115500</v>
      </c>
      <c r="C40" s="6">
        <f>+ROUND(B40*0.0469*0.3,0)</f>
        <v>1625</v>
      </c>
      <c r="D40" s="7">
        <f t="shared" si="7"/>
        <v>3250</v>
      </c>
      <c r="E40" s="7">
        <f t="shared" si="2"/>
        <v>4875</v>
      </c>
      <c r="F40" s="220">
        <f t="shared" si="3"/>
        <v>6500</v>
      </c>
      <c r="G40" s="204">
        <f t="shared" si="4"/>
        <v>5135</v>
      </c>
      <c r="H40" s="205">
        <f t="shared" si="5"/>
        <v>856</v>
      </c>
    </row>
    <row r="41" spans="1:8">
      <c r="A41" s="5">
        <f t="shared" si="6"/>
        <v>37</v>
      </c>
      <c r="B41" s="14">
        <v>120900</v>
      </c>
      <c r="C41" s="6">
        <f t="shared" si="0"/>
        <v>1701</v>
      </c>
      <c r="D41" s="7">
        <f t="shared" si="7"/>
        <v>3402</v>
      </c>
      <c r="E41" s="7">
        <f t="shared" si="2"/>
        <v>5103</v>
      </c>
      <c r="F41" s="220">
        <f t="shared" si="3"/>
        <v>6804</v>
      </c>
      <c r="G41" s="201">
        <f t="shared" si="4"/>
        <v>5375</v>
      </c>
      <c r="H41" s="202">
        <f t="shared" si="5"/>
        <v>896</v>
      </c>
    </row>
    <row r="42" spans="1:8">
      <c r="A42" s="5">
        <f t="shared" si="6"/>
        <v>38</v>
      </c>
      <c r="B42" s="200">
        <v>126300</v>
      </c>
      <c r="C42" s="6">
        <f t="shared" si="0"/>
        <v>1777</v>
      </c>
      <c r="D42" s="7">
        <f t="shared" si="7"/>
        <v>3554</v>
      </c>
      <c r="E42" s="7">
        <f t="shared" si="2"/>
        <v>5331</v>
      </c>
      <c r="F42" s="220">
        <f t="shared" si="3"/>
        <v>7108</v>
      </c>
      <c r="G42" s="201">
        <f t="shared" si="4"/>
        <v>5615</v>
      </c>
      <c r="H42" s="202">
        <f t="shared" si="5"/>
        <v>936</v>
      </c>
    </row>
    <row r="43" spans="1:8">
      <c r="A43" s="5">
        <f>+A42+1</f>
        <v>39</v>
      </c>
      <c r="B43" s="200">
        <v>131700</v>
      </c>
      <c r="C43" s="6">
        <f t="shared" si="0"/>
        <v>1853</v>
      </c>
      <c r="D43" s="7">
        <f t="shared" si="7"/>
        <v>3706</v>
      </c>
      <c r="E43" s="7">
        <f t="shared" si="2"/>
        <v>5559</v>
      </c>
      <c r="F43" s="220">
        <f t="shared" si="3"/>
        <v>7412</v>
      </c>
      <c r="G43" s="201">
        <f t="shared" si="4"/>
        <v>5856</v>
      </c>
      <c r="H43" s="202">
        <f t="shared" si="5"/>
        <v>976</v>
      </c>
    </row>
    <row r="44" spans="1:8">
      <c r="A44" s="5">
        <f t="shared" si="6"/>
        <v>40</v>
      </c>
      <c r="B44" s="14">
        <v>137100</v>
      </c>
      <c r="C44" s="6">
        <f t="shared" si="0"/>
        <v>1929</v>
      </c>
      <c r="D44" s="7">
        <f t="shared" si="7"/>
        <v>3858</v>
      </c>
      <c r="E44" s="7">
        <f t="shared" si="2"/>
        <v>5787</v>
      </c>
      <c r="F44" s="220">
        <f t="shared" si="3"/>
        <v>7716</v>
      </c>
      <c r="G44" s="201">
        <f t="shared" si="4"/>
        <v>6096</v>
      </c>
      <c r="H44" s="202">
        <f t="shared" si="5"/>
        <v>1016</v>
      </c>
    </row>
    <row r="45" spans="1:8">
      <c r="A45" s="5">
        <f t="shared" si="6"/>
        <v>41</v>
      </c>
      <c r="B45" s="14">
        <v>142500</v>
      </c>
      <c r="C45" s="6">
        <f>+ROUND(B45*0.0469*0.3,0)</f>
        <v>2005</v>
      </c>
      <c r="D45" s="7">
        <f t="shared" si="7"/>
        <v>4010</v>
      </c>
      <c r="E45" s="7">
        <f t="shared" si="2"/>
        <v>6015</v>
      </c>
      <c r="F45" s="220">
        <f t="shared" si="3"/>
        <v>8020</v>
      </c>
      <c r="G45" s="201">
        <f t="shared" si="4"/>
        <v>6336</v>
      </c>
      <c r="H45" s="202">
        <f t="shared" si="5"/>
        <v>1056</v>
      </c>
    </row>
    <row r="46" spans="1:8">
      <c r="A46" s="5">
        <f t="shared" si="6"/>
        <v>42</v>
      </c>
      <c r="B46" s="200">
        <v>147900</v>
      </c>
      <c r="C46" s="6">
        <f t="shared" si="0"/>
        <v>2081</v>
      </c>
      <c r="D46" s="7">
        <f t="shared" si="7"/>
        <v>4162</v>
      </c>
      <c r="E46" s="7">
        <f t="shared" si="2"/>
        <v>6243</v>
      </c>
      <c r="F46" s="220">
        <f t="shared" si="3"/>
        <v>8324</v>
      </c>
      <c r="G46" s="201">
        <f t="shared" si="4"/>
        <v>6576</v>
      </c>
      <c r="H46" s="202">
        <f t="shared" si="5"/>
        <v>1096</v>
      </c>
    </row>
    <row r="47" spans="1:8">
      <c r="A47" s="8">
        <f>+A46+1</f>
        <v>43</v>
      </c>
      <c r="B47" s="9">
        <v>150000</v>
      </c>
      <c r="C47" s="10">
        <f t="shared" si="0"/>
        <v>2111</v>
      </c>
      <c r="D47" s="11">
        <f t="shared" si="7"/>
        <v>4222</v>
      </c>
      <c r="E47" s="11">
        <f t="shared" si="2"/>
        <v>6333</v>
      </c>
      <c r="F47" s="203">
        <f t="shared" si="3"/>
        <v>8444</v>
      </c>
      <c r="G47" s="197">
        <f t="shared" si="4"/>
        <v>6669</v>
      </c>
      <c r="H47" s="198">
        <f t="shared" si="5"/>
        <v>1112</v>
      </c>
    </row>
    <row r="48" spans="1:8">
      <c r="A48" s="5">
        <f t="shared" si="6"/>
        <v>44</v>
      </c>
      <c r="B48" s="14">
        <v>156400</v>
      </c>
      <c r="C48" s="6">
        <f>+ROUND(B48*0.0469*0.3,0)</f>
        <v>2201</v>
      </c>
      <c r="D48" s="7">
        <f t="shared" si="7"/>
        <v>4402</v>
      </c>
      <c r="E48" s="7">
        <f t="shared" si="2"/>
        <v>6603</v>
      </c>
      <c r="F48" s="220">
        <f t="shared" si="3"/>
        <v>8804</v>
      </c>
      <c r="G48" s="204">
        <f t="shared" si="4"/>
        <v>6954</v>
      </c>
      <c r="H48" s="205">
        <f t="shared" si="5"/>
        <v>1159</v>
      </c>
    </row>
    <row r="49" spans="1:9">
      <c r="A49" s="5">
        <f t="shared" si="6"/>
        <v>45</v>
      </c>
      <c r="B49" s="14">
        <v>162800</v>
      </c>
      <c r="C49" s="6">
        <f t="shared" si="0"/>
        <v>2291</v>
      </c>
      <c r="D49" s="7">
        <f t="shared" si="7"/>
        <v>4582</v>
      </c>
      <c r="E49" s="7">
        <f t="shared" si="2"/>
        <v>6873</v>
      </c>
      <c r="F49" s="220">
        <f t="shared" si="3"/>
        <v>9164</v>
      </c>
      <c r="G49" s="201">
        <f t="shared" si="4"/>
        <v>7238</v>
      </c>
      <c r="H49" s="202">
        <f t="shared" si="5"/>
        <v>1206</v>
      </c>
    </row>
    <row r="50" spans="1:9">
      <c r="A50" s="5">
        <f t="shared" si="6"/>
        <v>46</v>
      </c>
      <c r="B50" s="200">
        <v>169200</v>
      </c>
      <c r="C50" s="6">
        <f t="shared" si="0"/>
        <v>2381</v>
      </c>
      <c r="D50" s="7">
        <f t="shared" si="7"/>
        <v>4762</v>
      </c>
      <c r="E50" s="7">
        <f t="shared" si="2"/>
        <v>7143</v>
      </c>
      <c r="F50" s="220">
        <f t="shared" si="3"/>
        <v>9524</v>
      </c>
      <c r="G50" s="201">
        <f t="shared" si="4"/>
        <v>7523</v>
      </c>
      <c r="H50" s="202">
        <f t="shared" si="5"/>
        <v>1254</v>
      </c>
    </row>
    <row r="51" spans="1:9">
      <c r="A51" s="5">
        <f>+A50+1</f>
        <v>47</v>
      </c>
      <c r="B51" s="200">
        <v>175600</v>
      </c>
      <c r="C51" s="6">
        <f t="shared" si="0"/>
        <v>2471</v>
      </c>
      <c r="D51" s="7">
        <f t="shared" si="7"/>
        <v>4942</v>
      </c>
      <c r="E51" s="7">
        <f t="shared" si="2"/>
        <v>7413</v>
      </c>
      <c r="F51" s="220">
        <f t="shared" si="3"/>
        <v>9884</v>
      </c>
      <c r="G51" s="201">
        <f t="shared" si="4"/>
        <v>7807</v>
      </c>
      <c r="H51" s="202">
        <f t="shared" si="5"/>
        <v>1301</v>
      </c>
    </row>
    <row r="52" spans="1:9" ht="17.5" thickBot="1">
      <c r="A52" s="15">
        <f t="shared" si="6"/>
        <v>48</v>
      </c>
      <c r="B52" s="207">
        <v>182000</v>
      </c>
      <c r="C52" s="16">
        <f t="shared" si="0"/>
        <v>2561</v>
      </c>
      <c r="D52" s="17">
        <f t="shared" si="7"/>
        <v>5122</v>
      </c>
      <c r="E52" s="17">
        <f t="shared" si="2"/>
        <v>7683</v>
      </c>
      <c r="F52" s="208">
        <f t="shared" si="3"/>
        <v>10244</v>
      </c>
      <c r="G52" s="209">
        <f t="shared" si="4"/>
        <v>8092</v>
      </c>
      <c r="H52" s="210">
        <f t="shared" si="5"/>
        <v>1349</v>
      </c>
    </row>
    <row r="53" spans="1:9" s="213" customFormat="1" ht="15" customHeight="1">
      <c r="A53" s="211" t="s">
        <v>433</v>
      </c>
      <c r="B53" s="211"/>
      <c r="C53" s="211"/>
      <c r="D53" s="211"/>
      <c r="E53" s="211"/>
      <c r="F53" s="211"/>
      <c r="G53" s="211"/>
      <c r="H53" s="212" t="s">
        <v>178</v>
      </c>
    </row>
    <row r="54" spans="1:9" s="213" customFormat="1" ht="15" customHeight="1">
      <c r="A54" s="211"/>
      <c r="B54" s="211"/>
      <c r="C54" s="211"/>
      <c r="D54" s="211"/>
      <c r="E54" s="211"/>
      <c r="F54" s="211"/>
      <c r="G54" s="211"/>
      <c r="H54" s="212"/>
    </row>
    <row r="55" spans="1:9" s="213" customFormat="1" ht="16.5" customHeight="1">
      <c r="A55" s="621" t="s">
        <v>434</v>
      </c>
      <c r="B55" s="621"/>
      <c r="C55" s="621"/>
      <c r="D55" s="621"/>
      <c r="E55" s="621"/>
      <c r="F55" s="621"/>
      <c r="G55" s="211"/>
      <c r="H55" s="212"/>
    </row>
    <row r="56" spans="1:9" s="215" customFormat="1" ht="34.5" customHeight="1">
      <c r="A56" s="622" t="s">
        <v>435</v>
      </c>
      <c r="B56" s="622"/>
      <c r="C56" s="622"/>
      <c r="D56" s="622"/>
      <c r="E56" s="622"/>
      <c r="F56" s="622"/>
      <c r="G56" s="622"/>
      <c r="H56" s="214"/>
    </row>
    <row r="57" spans="1:9" s="213" customFormat="1" ht="16.5" customHeight="1">
      <c r="A57" s="623" t="s">
        <v>436</v>
      </c>
      <c r="B57" s="623"/>
      <c r="C57" s="623"/>
      <c r="D57" s="623"/>
      <c r="E57" s="623"/>
      <c r="F57" s="20"/>
      <c r="G57" s="20"/>
      <c r="H57" s="20"/>
      <c r="I57" s="20"/>
    </row>
    <row r="58" spans="1:9" s="213" customFormat="1" ht="16.5" customHeight="1">
      <c r="A58" s="623"/>
      <c r="B58" s="623"/>
      <c r="C58" s="623"/>
      <c r="D58" s="623"/>
      <c r="E58" s="623"/>
      <c r="F58" s="623"/>
      <c r="G58" s="20"/>
      <c r="H58" s="20"/>
    </row>
    <row r="59" spans="1:9">
      <c r="A59" s="20"/>
      <c r="B59" s="20"/>
      <c r="C59" s="20"/>
      <c r="D59" s="20"/>
      <c r="E59" s="20"/>
      <c r="F59" s="20"/>
      <c r="G59" s="20"/>
    </row>
    <row r="60" spans="1:9">
      <c r="A60" s="20"/>
      <c r="B60" s="20"/>
      <c r="C60" s="20"/>
      <c r="D60" s="20"/>
      <c r="E60" s="20"/>
      <c r="F60" s="20"/>
      <c r="G60" s="20"/>
    </row>
  </sheetData>
  <mergeCells count="9">
    <mergeCell ref="H3:H4"/>
    <mergeCell ref="A55:F55"/>
    <mergeCell ref="A56:G56"/>
    <mergeCell ref="A57:E57"/>
    <mergeCell ref="A58:F58"/>
    <mergeCell ref="A3:A4"/>
    <mergeCell ref="B3:B4"/>
    <mergeCell ref="C3:F3"/>
    <mergeCell ref="G3:G4"/>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ED3B-BC9E-427C-A2E7-2342461A57F4}">
  <sheetPr codeName="工作表15">
    <tabColor rgb="FFC00000"/>
  </sheetPr>
  <dimension ref="A1:S168"/>
  <sheetViews>
    <sheetView workbookViewId="0">
      <selection activeCell="J27" sqref="J27"/>
    </sheetView>
  </sheetViews>
  <sheetFormatPr defaultRowHeight="17"/>
  <cols>
    <col min="1" max="1" width="6.7265625" style="102" customWidth="1"/>
    <col min="2" max="2" width="7.90625" style="102" customWidth="1"/>
    <col min="3" max="3" width="11.90625" style="79" customWidth="1"/>
    <col min="4" max="4" width="11.90625" style="102" customWidth="1"/>
    <col min="5" max="5" width="12.6328125" style="102" customWidth="1"/>
    <col min="6" max="6" width="10.7265625" style="102" customWidth="1"/>
    <col min="7" max="7" width="11.6328125" style="102" customWidth="1"/>
    <col min="8" max="8" width="12.90625" style="102" bestFit="1" customWidth="1"/>
    <col min="9" max="9" width="36.36328125" style="102" customWidth="1"/>
    <col min="10" max="256" width="8.7265625" style="102"/>
    <col min="257" max="257" width="6.7265625" style="102" customWidth="1"/>
    <col min="258" max="258" width="7.90625" style="102" customWidth="1"/>
    <col min="259" max="260" width="11.90625" style="102" customWidth="1"/>
    <col min="261" max="261" width="12.6328125" style="102" customWidth="1"/>
    <col min="262" max="262" width="10.7265625" style="102" customWidth="1"/>
    <col min="263" max="263" width="11.6328125" style="102" customWidth="1"/>
    <col min="264" max="264" width="12.90625" style="102" bestFit="1" customWidth="1"/>
    <col min="265" max="265" width="15.90625" style="102" customWidth="1"/>
    <col min="266" max="512" width="8.7265625" style="102"/>
    <col min="513" max="513" width="6.7265625" style="102" customWidth="1"/>
    <col min="514" max="514" width="7.90625" style="102" customWidth="1"/>
    <col min="515" max="516" width="11.90625" style="102" customWidth="1"/>
    <col min="517" max="517" width="12.6328125" style="102" customWidth="1"/>
    <col min="518" max="518" width="10.7265625" style="102" customWidth="1"/>
    <col min="519" max="519" width="11.6328125" style="102" customWidth="1"/>
    <col min="520" max="520" width="12.90625" style="102" bestFit="1" customWidth="1"/>
    <col min="521" max="521" width="15.90625" style="102" customWidth="1"/>
    <col min="522" max="768" width="8.7265625" style="102"/>
    <col min="769" max="769" width="6.7265625" style="102" customWidth="1"/>
    <col min="770" max="770" width="7.90625" style="102" customWidth="1"/>
    <col min="771" max="772" width="11.90625" style="102" customWidth="1"/>
    <col min="773" max="773" width="12.6328125" style="102" customWidth="1"/>
    <col min="774" max="774" width="10.7265625" style="102" customWidth="1"/>
    <col min="775" max="775" width="11.6328125" style="102" customWidth="1"/>
    <col min="776" max="776" width="12.90625" style="102" bestFit="1" customWidth="1"/>
    <col min="777" max="777" width="15.90625" style="102" customWidth="1"/>
    <col min="778" max="1024" width="8.7265625" style="102"/>
    <col min="1025" max="1025" width="6.7265625" style="102" customWidth="1"/>
    <col min="1026" max="1026" width="7.90625" style="102" customWidth="1"/>
    <col min="1027" max="1028" width="11.90625" style="102" customWidth="1"/>
    <col min="1029" max="1029" width="12.6328125" style="102" customWidth="1"/>
    <col min="1030" max="1030" width="10.7265625" style="102" customWidth="1"/>
    <col min="1031" max="1031" width="11.6328125" style="102" customWidth="1"/>
    <col min="1032" max="1032" width="12.90625" style="102" bestFit="1" customWidth="1"/>
    <col min="1033" max="1033" width="15.90625" style="102" customWidth="1"/>
    <col min="1034" max="1280" width="8.7265625" style="102"/>
    <col min="1281" max="1281" width="6.7265625" style="102" customWidth="1"/>
    <col min="1282" max="1282" width="7.90625" style="102" customWidth="1"/>
    <col min="1283" max="1284" width="11.90625" style="102" customWidth="1"/>
    <col min="1285" max="1285" width="12.6328125" style="102" customWidth="1"/>
    <col min="1286" max="1286" width="10.7265625" style="102" customWidth="1"/>
    <col min="1287" max="1287" width="11.6328125" style="102" customWidth="1"/>
    <col min="1288" max="1288" width="12.90625" style="102" bestFit="1" customWidth="1"/>
    <col min="1289" max="1289" width="15.90625" style="102" customWidth="1"/>
    <col min="1290" max="1536" width="8.7265625" style="102"/>
    <col min="1537" max="1537" width="6.7265625" style="102" customWidth="1"/>
    <col min="1538" max="1538" width="7.90625" style="102" customWidth="1"/>
    <col min="1539" max="1540" width="11.90625" style="102" customWidth="1"/>
    <col min="1541" max="1541" width="12.6328125" style="102" customWidth="1"/>
    <col min="1542" max="1542" width="10.7265625" style="102" customWidth="1"/>
    <col min="1543" max="1543" width="11.6328125" style="102" customWidth="1"/>
    <col min="1544" max="1544" width="12.90625" style="102" bestFit="1" customWidth="1"/>
    <col min="1545" max="1545" width="15.90625" style="102" customWidth="1"/>
    <col min="1546" max="1792" width="8.7265625" style="102"/>
    <col min="1793" max="1793" width="6.7265625" style="102" customWidth="1"/>
    <col min="1794" max="1794" width="7.90625" style="102" customWidth="1"/>
    <col min="1795" max="1796" width="11.90625" style="102" customWidth="1"/>
    <col min="1797" max="1797" width="12.6328125" style="102" customWidth="1"/>
    <col min="1798" max="1798" width="10.7265625" style="102" customWidth="1"/>
    <col min="1799" max="1799" width="11.6328125" style="102" customWidth="1"/>
    <col min="1800" max="1800" width="12.90625" style="102" bestFit="1" customWidth="1"/>
    <col min="1801" max="1801" width="15.90625" style="102" customWidth="1"/>
    <col min="1802" max="2048" width="8.7265625" style="102"/>
    <col min="2049" max="2049" width="6.7265625" style="102" customWidth="1"/>
    <col min="2050" max="2050" width="7.90625" style="102" customWidth="1"/>
    <col min="2051" max="2052" width="11.90625" style="102" customWidth="1"/>
    <col min="2053" max="2053" width="12.6328125" style="102" customWidth="1"/>
    <col min="2054" max="2054" width="10.7265625" style="102" customWidth="1"/>
    <col min="2055" max="2055" width="11.6328125" style="102" customWidth="1"/>
    <col min="2056" max="2056" width="12.90625" style="102" bestFit="1" customWidth="1"/>
    <col min="2057" max="2057" width="15.90625" style="102" customWidth="1"/>
    <col min="2058" max="2304" width="8.7265625" style="102"/>
    <col min="2305" max="2305" width="6.7265625" style="102" customWidth="1"/>
    <col min="2306" max="2306" width="7.90625" style="102" customWidth="1"/>
    <col min="2307" max="2308" width="11.90625" style="102" customWidth="1"/>
    <col min="2309" max="2309" width="12.6328125" style="102" customWidth="1"/>
    <col min="2310" max="2310" width="10.7265625" style="102" customWidth="1"/>
    <col min="2311" max="2311" width="11.6328125" style="102" customWidth="1"/>
    <col min="2312" max="2312" width="12.90625" style="102" bestFit="1" customWidth="1"/>
    <col min="2313" max="2313" width="15.90625" style="102" customWidth="1"/>
    <col min="2314" max="2560" width="8.7265625" style="102"/>
    <col min="2561" max="2561" width="6.7265625" style="102" customWidth="1"/>
    <col min="2562" max="2562" width="7.90625" style="102" customWidth="1"/>
    <col min="2563" max="2564" width="11.90625" style="102" customWidth="1"/>
    <col min="2565" max="2565" width="12.6328125" style="102" customWidth="1"/>
    <col min="2566" max="2566" width="10.7265625" style="102" customWidth="1"/>
    <col min="2567" max="2567" width="11.6328125" style="102" customWidth="1"/>
    <col min="2568" max="2568" width="12.90625" style="102" bestFit="1" customWidth="1"/>
    <col min="2569" max="2569" width="15.90625" style="102" customWidth="1"/>
    <col min="2570" max="2816" width="8.7265625" style="102"/>
    <col min="2817" max="2817" width="6.7265625" style="102" customWidth="1"/>
    <col min="2818" max="2818" width="7.90625" style="102" customWidth="1"/>
    <col min="2819" max="2820" width="11.90625" style="102" customWidth="1"/>
    <col min="2821" max="2821" width="12.6328125" style="102" customWidth="1"/>
    <col min="2822" max="2822" width="10.7265625" style="102" customWidth="1"/>
    <col min="2823" max="2823" width="11.6328125" style="102" customWidth="1"/>
    <col min="2824" max="2824" width="12.90625" style="102" bestFit="1" customWidth="1"/>
    <col min="2825" max="2825" width="15.90625" style="102" customWidth="1"/>
    <col min="2826" max="3072" width="8.7265625" style="102"/>
    <col min="3073" max="3073" width="6.7265625" style="102" customWidth="1"/>
    <col min="3074" max="3074" width="7.90625" style="102" customWidth="1"/>
    <col min="3075" max="3076" width="11.90625" style="102" customWidth="1"/>
    <col min="3077" max="3077" width="12.6328125" style="102" customWidth="1"/>
    <col min="3078" max="3078" width="10.7265625" style="102" customWidth="1"/>
    <col min="3079" max="3079" width="11.6328125" style="102" customWidth="1"/>
    <col min="3080" max="3080" width="12.90625" style="102" bestFit="1" customWidth="1"/>
    <col min="3081" max="3081" width="15.90625" style="102" customWidth="1"/>
    <col min="3082" max="3328" width="8.7265625" style="102"/>
    <col min="3329" max="3329" width="6.7265625" style="102" customWidth="1"/>
    <col min="3330" max="3330" width="7.90625" style="102" customWidth="1"/>
    <col min="3331" max="3332" width="11.90625" style="102" customWidth="1"/>
    <col min="3333" max="3333" width="12.6328125" style="102" customWidth="1"/>
    <col min="3334" max="3334" width="10.7265625" style="102" customWidth="1"/>
    <col min="3335" max="3335" width="11.6328125" style="102" customWidth="1"/>
    <col min="3336" max="3336" width="12.90625" style="102" bestFit="1" customWidth="1"/>
    <col min="3337" max="3337" width="15.90625" style="102" customWidth="1"/>
    <col min="3338" max="3584" width="8.7265625" style="102"/>
    <col min="3585" max="3585" width="6.7265625" style="102" customWidth="1"/>
    <col min="3586" max="3586" width="7.90625" style="102" customWidth="1"/>
    <col min="3587" max="3588" width="11.90625" style="102" customWidth="1"/>
    <col min="3589" max="3589" width="12.6328125" style="102" customWidth="1"/>
    <col min="3590" max="3590" width="10.7265625" style="102" customWidth="1"/>
    <col min="3591" max="3591" width="11.6328125" style="102" customWidth="1"/>
    <col min="3592" max="3592" width="12.90625" style="102" bestFit="1" customWidth="1"/>
    <col min="3593" max="3593" width="15.90625" style="102" customWidth="1"/>
    <col min="3594" max="3840" width="8.7265625" style="102"/>
    <col min="3841" max="3841" width="6.7265625" style="102" customWidth="1"/>
    <col min="3842" max="3842" width="7.90625" style="102" customWidth="1"/>
    <col min="3843" max="3844" width="11.90625" style="102" customWidth="1"/>
    <col min="3845" max="3845" width="12.6328125" style="102" customWidth="1"/>
    <col min="3846" max="3846" width="10.7265625" style="102" customWidth="1"/>
    <col min="3847" max="3847" width="11.6328125" style="102" customWidth="1"/>
    <col min="3848" max="3848" width="12.90625" style="102" bestFit="1" customWidth="1"/>
    <col min="3849" max="3849" width="15.90625" style="102" customWidth="1"/>
    <col min="3850" max="4096" width="8.7265625" style="102"/>
    <col min="4097" max="4097" width="6.7265625" style="102" customWidth="1"/>
    <col min="4098" max="4098" width="7.90625" style="102" customWidth="1"/>
    <col min="4099" max="4100" width="11.90625" style="102" customWidth="1"/>
    <col min="4101" max="4101" width="12.6328125" style="102" customWidth="1"/>
    <col min="4102" max="4102" width="10.7265625" style="102" customWidth="1"/>
    <col min="4103" max="4103" width="11.6328125" style="102" customWidth="1"/>
    <col min="4104" max="4104" width="12.90625" style="102" bestFit="1" customWidth="1"/>
    <col min="4105" max="4105" width="15.90625" style="102" customWidth="1"/>
    <col min="4106" max="4352" width="8.7265625" style="102"/>
    <col min="4353" max="4353" width="6.7265625" style="102" customWidth="1"/>
    <col min="4354" max="4354" width="7.90625" style="102" customWidth="1"/>
    <col min="4355" max="4356" width="11.90625" style="102" customWidth="1"/>
    <col min="4357" max="4357" width="12.6328125" style="102" customWidth="1"/>
    <col min="4358" max="4358" width="10.7265625" style="102" customWidth="1"/>
    <col min="4359" max="4359" width="11.6328125" style="102" customWidth="1"/>
    <col min="4360" max="4360" width="12.90625" style="102" bestFit="1" customWidth="1"/>
    <col min="4361" max="4361" width="15.90625" style="102" customWidth="1"/>
    <col min="4362" max="4608" width="8.7265625" style="102"/>
    <col min="4609" max="4609" width="6.7265625" style="102" customWidth="1"/>
    <col min="4610" max="4610" width="7.90625" style="102" customWidth="1"/>
    <col min="4611" max="4612" width="11.90625" style="102" customWidth="1"/>
    <col min="4613" max="4613" width="12.6328125" style="102" customWidth="1"/>
    <col min="4614" max="4614" width="10.7265625" style="102" customWidth="1"/>
    <col min="4615" max="4615" width="11.6328125" style="102" customWidth="1"/>
    <col min="4616" max="4616" width="12.90625" style="102" bestFit="1" customWidth="1"/>
    <col min="4617" max="4617" width="15.90625" style="102" customWidth="1"/>
    <col min="4618" max="4864" width="8.7265625" style="102"/>
    <col min="4865" max="4865" width="6.7265625" style="102" customWidth="1"/>
    <col min="4866" max="4866" width="7.90625" style="102" customWidth="1"/>
    <col min="4867" max="4868" width="11.90625" style="102" customWidth="1"/>
    <col min="4869" max="4869" width="12.6328125" style="102" customWidth="1"/>
    <col min="4870" max="4870" width="10.7265625" style="102" customWidth="1"/>
    <col min="4871" max="4871" width="11.6328125" style="102" customWidth="1"/>
    <col min="4872" max="4872" width="12.90625" style="102" bestFit="1" customWidth="1"/>
    <col min="4873" max="4873" width="15.90625" style="102" customWidth="1"/>
    <col min="4874" max="5120" width="8.7265625" style="102"/>
    <col min="5121" max="5121" width="6.7265625" style="102" customWidth="1"/>
    <col min="5122" max="5122" width="7.90625" style="102" customWidth="1"/>
    <col min="5123" max="5124" width="11.90625" style="102" customWidth="1"/>
    <col min="5125" max="5125" width="12.6328125" style="102" customWidth="1"/>
    <col min="5126" max="5126" width="10.7265625" style="102" customWidth="1"/>
    <col min="5127" max="5127" width="11.6328125" style="102" customWidth="1"/>
    <col min="5128" max="5128" width="12.90625" style="102" bestFit="1" customWidth="1"/>
    <col min="5129" max="5129" width="15.90625" style="102" customWidth="1"/>
    <col min="5130" max="5376" width="8.7265625" style="102"/>
    <col min="5377" max="5377" width="6.7265625" style="102" customWidth="1"/>
    <col min="5378" max="5378" width="7.90625" style="102" customWidth="1"/>
    <col min="5379" max="5380" width="11.90625" style="102" customWidth="1"/>
    <col min="5381" max="5381" width="12.6328125" style="102" customWidth="1"/>
    <col min="5382" max="5382" width="10.7265625" style="102" customWidth="1"/>
    <col min="5383" max="5383" width="11.6328125" style="102" customWidth="1"/>
    <col min="5384" max="5384" width="12.90625" style="102" bestFit="1" customWidth="1"/>
    <col min="5385" max="5385" width="15.90625" style="102" customWidth="1"/>
    <col min="5386" max="5632" width="8.7265625" style="102"/>
    <col min="5633" max="5633" width="6.7265625" style="102" customWidth="1"/>
    <col min="5634" max="5634" width="7.90625" style="102" customWidth="1"/>
    <col min="5635" max="5636" width="11.90625" style="102" customWidth="1"/>
    <col min="5637" max="5637" width="12.6328125" style="102" customWidth="1"/>
    <col min="5638" max="5638" width="10.7265625" style="102" customWidth="1"/>
    <col min="5639" max="5639" width="11.6328125" style="102" customWidth="1"/>
    <col min="5640" max="5640" width="12.90625" style="102" bestFit="1" customWidth="1"/>
    <col min="5641" max="5641" width="15.90625" style="102" customWidth="1"/>
    <col min="5642" max="5888" width="8.7265625" style="102"/>
    <col min="5889" max="5889" width="6.7265625" style="102" customWidth="1"/>
    <col min="5890" max="5890" width="7.90625" style="102" customWidth="1"/>
    <col min="5891" max="5892" width="11.90625" style="102" customWidth="1"/>
    <col min="5893" max="5893" width="12.6328125" style="102" customWidth="1"/>
    <col min="5894" max="5894" width="10.7265625" style="102" customWidth="1"/>
    <col min="5895" max="5895" width="11.6328125" style="102" customWidth="1"/>
    <col min="5896" max="5896" width="12.90625" style="102" bestFit="1" customWidth="1"/>
    <col min="5897" max="5897" width="15.90625" style="102" customWidth="1"/>
    <col min="5898" max="6144" width="8.7265625" style="102"/>
    <col min="6145" max="6145" width="6.7265625" style="102" customWidth="1"/>
    <col min="6146" max="6146" width="7.90625" style="102" customWidth="1"/>
    <col min="6147" max="6148" width="11.90625" style="102" customWidth="1"/>
    <col min="6149" max="6149" width="12.6328125" style="102" customWidth="1"/>
    <col min="6150" max="6150" width="10.7265625" style="102" customWidth="1"/>
    <col min="6151" max="6151" width="11.6328125" style="102" customWidth="1"/>
    <col min="6152" max="6152" width="12.90625" style="102" bestFit="1" customWidth="1"/>
    <col min="6153" max="6153" width="15.90625" style="102" customWidth="1"/>
    <col min="6154" max="6400" width="8.7265625" style="102"/>
    <col min="6401" max="6401" width="6.7265625" style="102" customWidth="1"/>
    <col min="6402" max="6402" width="7.90625" style="102" customWidth="1"/>
    <col min="6403" max="6404" width="11.90625" style="102" customWidth="1"/>
    <col min="6405" max="6405" width="12.6328125" style="102" customWidth="1"/>
    <col min="6406" max="6406" width="10.7265625" style="102" customWidth="1"/>
    <col min="6407" max="6407" width="11.6328125" style="102" customWidth="1"/>
    <col min="6408" max="6408" width="12.90625" style="102" bestFit="1" customWidth="1"/>
    <col min="6409" max="6409" width="15.90625" style="102" customWidth="1"/>
    <col min="6410" max="6656" width="8.7265625" style="102"/>
    <col min="6657" max="6657" width="6.7265625" style="102" customWidth="1"/>
    <col min="6658" max="6658" width="7.90625" style="102" customWidth="1"/>
    <col min="6659" max="6660" width="11.90625" style="102" customWidth="1"/>
    <col min="6661" max="6661" width="12.6328125" style="102" customWidth="1"/>
    <col min="6662" max="6662" width="10.7265625" style="102" customWidth="1"/>
    <col min="6663" max="6663" width="11.6328125" style="102" customWidth="1"/>
    <col min="6664" max="6664" width="12.90625" style="102" bestFit="1" customWidth="1"/>
    <col min="6665" max="6665" width="15.90625" style="102" customWidth="1"/>
    <col min="6666" max="6912" width="8.7265625" style="102"/>
    <col min="6913" max="6913" width="6.7265625" style="102" customWidth="1"/>
    <col min="6914" max="6914" width="7.90625" style="102" customWidth="1"/>
    <col min="6915" max="6916" width="11.90625" style="102" customWidth="1"/>
    <col min="6917" max="6917" width="12.6328125" style="102" customWidth="1"/>
    <col min="6918" max="6918" width="10.7265625" style="102" customWidth="1"/>
    <col min="6919" max="6919" width="11.6328125" style="102" customWidth="1"/>
    <col min="6920" max="6920" width="12.90625" style="102" bestFit="1" customWidth="1"/>
    <col min="6921" max="6921" width="15.90625" style="102" customWidth="1"/>
    <col min="6922" max="7168" width="8.7265625" style="102"/>
    <col min="7169" max="7169" width="6.7265625" style="102" customWidth="1"/>
    <col min="7170" max="7170" width="7.90625" style="102" customWidth="1"/>
    <col min="7171" max="7172" width="11.90625" style="102" customWidth="1"/>
    <col min="7173" max="7173" width="12.6328125" style="102" customWidth="1"/>
    <col min="7174" max="7174" width="10.7265625" style="102" customWidth="1"/>
    <col min="7175" max="7175" width="11.6328125" style="102" customWidth="1"/>
    <col min="7176" max="7176" width="12.90625" style="102" bestFit="1" customWidth="1"/>
    <col min="7177" max="7177" width="15.90625" style="102" customWidth="1"/>
    <col min="7178" max="7424" width="8.7265625" style="102"/>
    <col min="7425" max="7425" width="6.7265625" style="102" customWidth="1"/>
    <col min="7426" max="7426" width="7.90625" style="102" customWidth="1"/>
    <col min="7427" max="7428" width="11.90625" style="102" customWidth="1"/>
    <col min="7429" max="7429" width="12.6328125" style="102" customWidth="1"/>
    <col min="7430" max="7430" width="10.7265625" style="102" customWidth="1"/>
    <col min="7431" max="7431" width="11.6328125" style="102" customWidth="1"/>
    <col min="7432" max="7432" width="12.90625" style="102" bestFit="1" customWidth="1"/>
    <col min="7433" max="7433" width="15.90625" style="102" customWidth="1"/>
    <col min="7434" max="7680" width="8.7265625" style="102"/>
    <col min="7681" max="7681" width="6.7265625" style="102" customWidth="1"/>
    <col min="7682" max="7682" width="7.90625" style="102" customWidth="1"/>
    <col min="7683" max="7684" width="11.90625" style="102" customWidth="1"/>
    <col min="7685" max="7685" width="12.6328125" style="102" customWidth="1"/>
    <col min="7686" max="7686" width="10.7265625" style="102" customWidth="1"/>
    <col min="7687" max="7687" width="11.6328125" style="102" customWidth="1"/>
    <col min="7688" max="7688" width="12.90625" style="102" bestFit="1" customWidth="1"/>
    <col min="7689" max="7689" width="15.90625" style="102" customWidth="1"/>
    <col min="7690" max="7936" width="8.7265625" style="102"/>
    <col min="7937" max="7937" width="6.7265625" style="102" customWidth="1"/>
    <col min="7938" max="7938" width="7.90625" style="102" customWidth="1"/>
    <col min="7939" max="7940" width="11.90625" style="102" customWidth="1"/>
    <col min="7941" max="7941" width="12.6328125" style="102" customWidth="1"/>
    <col min="7942" max="7942" width="10.7265625" style="102" customWidth="1"/>
    <col min="7943" max="7943" width="11.6328125" style="102" customWidth="1"/>
    <col min="7944" max="7944" width="12.90625" style="102" bestFit="1" customWidth="1"/>
    <col min="7945" max="7945" width="15.90625" style="102" customWidth="1"/>
    <col min="7946" max="8192" width="8.7265625" style="102"/>
    <col min="8193" max="8193" width="6.7265625" style="102" customWidth="1"/>
    <col min="8194" max="8194" width="7.90625" style="102" customWidth="1"/>
    <col min="8195" max="8196" width="11.90625" style="102" customWidth="1"/>
    <col min="8197" max="8197" width="12.6328125" style="102" customWidth="1"/>
    <col min="8198" max="8198" width="10.7265625" style="102" customWidth="1"/>
    <col min="8199" max="8199" width="11.6328125" style="102" customWidth="1"/>
    <col min="8200" max="8200" width="12.90625" style="102" bestFit="1" customWidth="1"/>
    <col min="8201" max="8201" width="15.90625" style="102" customWidth="1"/>
    <col min="8202" max="8448" width="8.7265625" style="102"/>
    <col min="8449" max="8449" width="6.7265625" style="102" customWidth="1"/>
    <col min="8450" max="8450" width="7.90625" style="102" customWidth="1"/>
    <col min="8451" max="8452" width="11.90625" style="102" customWidth="1"/>
    <col min="8453" max="8453" width="12.6328125" style="102" customWidth="1"/>
    <col min="8454" max="8454" width="10.7265625" style="102" customWidth="1"/>
    <col min="8455" max="8455" width="11.6328125" style="102" customWidth="1"/>
    <col min="8456" max="8456" width="12.90625" style="102" bestFit="1" customWidth="1"/>
    <col min="8457" max="8457" width="15.90625" style="102" customWidth="1"/>
    <col min="8458" max="8704" width="8.7265625" style="102"/>
    <col min="8705" max="8705" width="6.7265625" style="102" customWidth="1"/>
    <col min="8706" max="8706" width="7.90625" style="102" customWidth="1"/>
    <col min="8707" max="8708" width="11.90625" style="102" customWidth="1"/>
    <col min="8709" max="8709" width="12.6328125" style="102" customWidth="1"/>
    <col min="8710" max="8710" width="10.7265625" style="102" customWidth="1"/>
    <col min="8711" max="8711" width="11.6328125" style="102" customWidth="1"/>
    <col min="8712" max="8712" width="12.90625" style="102" bestFit="1" customWidth="1"/>
    <col min="8713" max="8713" width="15.90625" style="102" customWidth="1"/>
    <col min="8714" max="8960" width="8.7265625" style="102"/>
    <col min="8961" max="8961" width="6.7265625" style="102" customWidth="1"/>
    <col min="8962" max="8962" width="7.90625" style="102" customWidth="1"/>
    <col min="8963" max="8964" width="11.90625" style="102" customWidth="1"/>
    <col min="8965" max="8965" width="12.6328125" style="102" customWidth="1"/>
    <col min="8966" max="8966" width="10.7265625" style="102" customWidth="1"/>
    <col min="8967" max="8967" width="11.6328125" style="102" customWidth="1"/>
    <col min="8968" max="8968" width="12.90625" style="102" bestFit="1" customWidth="1"/>
    <col min="8969" max="8969" width="15.90625" style="102" customWidth="1"/>
    <col min="8970" max="9216" width="8.7265625" style="102"/>
    <col min="9217" max="9217" width="6.7265625" style="102" customWidth="1"/>
    <col min="9218" max="9218" width="7.90625" style="102" customWidth="1"/>
    <col min="9219" max="9220" width="11.90625" style="102" customWidth="1"/>
    <col min="9221" max="9221" width="12.6328125" style="102" customWidth="1"/>
    <col min="9222" max="9222" width="10.7265625" style="102" customWidth="1"/>
    <col min="9223" max="9223" width="11.6328125" style="102" customWidth="1"/>
    <col min="9224" max="9224" width="12.90625" style="102" bestFit="1" customWidth="1"/>
    <col min="9225" max="9225" width="15.90625" style="102" customWidth="1"/>
    <col min="9226" max="9472" width="8.7265625" style="102"/>
    <col min="9473" max="9473" width="6.7265625" style="102" customWidth="1"/>
    <col min="9474" max="9474" width="7.90625" style="102" customWidth="1"/>
    <col min="9475" max="9476" width="11.90625" style="102" customWidth="1"/>
    <col min="9477" max="9477" width="12.6328125" style="102" customWidth="1"/>
    <col min="9478" max="9478" width="10.7265625" style="102" customWidth="1"/>
    <col min="9479" max="9479" width="11.6328125" style="102" customWidth="1"/>
    <col min="9480" max="9480" width="12.90625" style="102" bestFit="1" customWidth="1"/>
    <col min="9481" max="9481" width="15.90625" style="102" customWidth="1"/>
    <col min="9482" max="9728" width="8.7265625" style="102"/>
    <col min="9729" max="9729" width="6.7265625" style="102" customWidth="1"/>
    <col min="9730" max="9730" width="7.90625" style="102" customWidth="1"/>
    <col min="9731" max="9732" width="11.90625" style="102" customWidth="1"/>
    <col min="9733" max="9733" width="12.6328125" style="102" customWidth="1"/>
    <col min="9734" max="9734" width="10.7265625" style="102" customWidth="1"/>
    <col min="9735" max="9735" width="11.6328125" style="102" customWidth="1"/>
    <col min="9736" max="9736" width="12.90625" style="102" bestFit="1" customWidth="1"/>
    <col min="9737" max="9737" width="15.90625" style="102" customWidth="1"/>
    <col min="9738" max="9984" width="8.7265625" style="102"/>
    <col min="9985" max="9985" width="6.7265625" style="102" customWidth="1"/>
    <col min="9986" max="9986" width="7.90625" style="102" customWidth="1"/>
    <col min="9987" max="9988" width="11.90625" style="102" customWidth="1"/>
    <col min="9989" max="9989" width="12.6328125" style="102" customWidth="1"/>
    <col min="9990" max="9990" width="10.7265625" style="102" customWidth="1"/>
    <col min="9991" max="9991" width="11.6328125" style="102" customWidth="1"/>
    <col min="9992" max="9992" width="12.90625" style="102" bestFit="1" customWidth="1"/>
    <col min="9993" max="9993" width="15.90625" style="102" customWidth="1"/>
    <col min="9994" max="10240" width="8.7265625" style="102"/>
    <col min="10241" max="10241" width="6.7265625" style="102" customWidth="1"/>
    <col min="10242" max="10242" width="7.90625" style="102" customWidth="1"/>
    <col min="10243" max="10244" width="11.90625" style="102" customWidth="1"/>
    <col min="10245" max="10245" width="12.6328125" style="102" customWidth="1"/>
    <col min="10246" max="10246" width="10.7265625" style="102" customWidth="1"/>
    <col min="10247" max="10247" width="11.6328125" style="102" customWidth="1"/>
    <col min="10248" max="10248" width="12.90625" style="102" bestFit="1" customWidth="1"/>
    <col min="10249" max="10249" width="15.90625" style="102" customWidth="1"/>
    <col min="10250" max="10496" width="8.7265625" style="102"/>
    <col min="10497" max="10497" width="6.7265625" style="102" customWidth="1"/>
    <col min="10498" max="10498" width="7.90625" style="102" customWidth="1"/>
    <col min="10499" max="10500" width="11.90625" style="102" customWidth="1"/>
    <col min="10501" max="10501" width="12.6328125" style="102" customWidth="1"/>
    <col min="10502" max="10502" width="10.7265625" style="102" customWidth="1"/>
    <col min="10503" max="10503" width="11.6328125" style="102" customWidth="1"/>
    <col min="10504" max="10504" width="12.90625" style="102" bestFit="1" customWidth="1"/>
    <col min="10505" max="10505" width="15.90625" style="102" customWidth="1"/>
    <col min="10506" max="10752" width="8.7265625" style="102"/>
    <col min="10753" max="10753" width="6.7265625" style="102" customWidth="1"/>
    <col min="10754" max="10754" width="7.90625" style="102" customWidth="1"/>
    <col min="10755" max="10756" width="11.90625" style="102" customWidth="1"/>
    <col min="10757" max="10757" width="12.6328125" style="102" customWidth="1"/>
    <col min="10758" max="10758" width="10.7265625" style="102" customWidth="1"/>
    <col min="10759" max="10759" width="11.6328125" style="102" customWidth="1"/>
    <col min="10760" max="10760" width="12.90625" style="102" bestFit="1" customWidth="1"/>
    <col min="10761" max="10761" width="15.90625" style="102" customWidth="1"/>
    <col min="10762" max="11008" width="8.7265625" style="102"/>
    <col min="11009" max="11009" width="6.7265625" style="102" customWidth="1"/>
    <col min="11010" max="11010" width="7.90625" style="102" customWidth="1"/>
    <col min="11011" max="11012" width="11.90625" style="102" customWidth="1"/>
    <col min="11013" max="11013" width="12.6328125" style="102" customWidth="1"/>
    <col min="11014" max="11014" width="10.7265625" style="102" customWidth="1"/>
    <col min="11015" max="11015" width="11.6328125" style="102" customWidth="1"/>
    <col min="11016" max="11016" width="12.90625" style="102" bestFit="1" customWidth="1"/>
    <col min="11017" max="11017" width="15.90625" style="102" customWidth="1"/>
    <col min="11018" max="11264" width="8.7265625" style="102"/>
    <col min="11265" max="11265" width="6.7265625" style="102" customWidth="1"/>
    <col min="11266" max="11266" width="7.90625" style="102" customWidth="1"/>
    <col min="11267" max="11268" width="11.90625" style="102" customWidth="1"/>
    <col min="11269" max="11269" width="12.6328125" style="102" customWidth="1"/>
    <col min="11270" max="11270" width="10.7265625" style="102" customWidth="1"/>
    <col min="11271" max="11271" width="11.6328125" style="102" customWidth="1"/>
    <col min="11272" max="11272" width="12.90625" style="102" bestFit="1" customWidth="1"/>
    <col min="11273" max="11273" width="15.90625" style="102" customWidth="1"/>
    <col min="11274" max="11520" width="8.7265625" style="102"/>
    <col min="11521" max="11521" width="6.7265625" style="102" customWidth="1"/>
    <col min="11522" max="11522" width="7.90625" style="102" customWidth="1"/>
    <col min="11523" max="11524" width="11.90625" style="102" customWidth="1"/>
    <col min="11525" max="11525" width="12.6328125" style="102" customWidth="1"/>
    <col min="11526" max="11526" width="10.7265625" style="102" customWidth="1"/>
    <col min="11527" max="11527" width="11.6328125" style="102" customWidth="1"/>
    <col min="11528" max="11528" width="12.90625" style="102" bestFit="1" customWidth="1"/>
    <col min="11529" max="11529" width="15.90625" style="102" customWidth="1"/>
    <col min="11530" max="11776" width="8.7265625" style="102"/>
    <col min="11777" max="11777" width="6.7265625" style="102" customWidth="1"/>
    <col min="11778" max="11778" width="7.90625" style="102" customWidth="1"/>
    <col min="11779" max="11780" width="11.90625" style="102" customWidth="1"/>
    <col min="11781" max="11781" width="12.6328125" style="102" customWidth="1"/>
    <col min="11782" max="11782" width="10.7265625" style="102" customWidth="1"/>
    <col min="11783" max="11783" width="11.6328125" style="102" customWidth="1"/>
    <col min="11784" max="11784" width="12.90625" style="102" bestFit="1" customWidth="1"/>
    <col min="11785" max="11785" width="15.90625" style="102" customWidth="1"/>
    <col min="11786" max="12032" width="8.7265625" style="102"/>
    <col min="12033" max="12033" width="6.7265625" style="102" customWidth="1"/>
    <col min="12034" max="12034" width="7.90625" style="102" customWidth="1"/>
    <col min="12035" max="12036" width="11.90625" style="102" customWidth="1"/>
    <col min="12037" max="12037" width="12.6328125" style="102" customWidth="1"/>
    <col min="12038" max="12038" width="10.7265625" style="102" customWidth="1"/>
    <col min="12039" max="12039" width="11.6328125" style="102" customWidth="1"/>
    <col min="12040" max="12040" width="12.90625" style="102" bestFit="1" customWidth="1"/>
    <col min="12041" max="12041" width="15.90625" style="102" customWidth="1"/>
    <col min="12042" max="12288" width="8.7265625" style="102"/>
    <col min="12289" max="12289" width="6.7265625" style="102" customWidth="1"/>
    <col min="12290" max="12290" width="7.90625" style="102" customWidth="1"/>
    <col min="12291" max="12292" width="11.90625" style="102" customWidth="1"/>
    <col min="12293" max="12293" width="12.6328125" style="102" customWidth="1"/>
    <col min="12294" max="12294" width="10.7265625" style="102" customWidth="1"/>
    <col min="12295" max="12295" width="11.6328125" style="102" customWidth="1"/>
    <col min="12296" max="12296" width="12.90625" style="102" bestFit="1" customWidth="1"/>
    <col min="12297" max="12297" width="15.90625" style="102" customWidth="1"/>
    <col min="12298" max="12544" width="8.7265625" style="102"/>
    <col min="12545" max="12545" width="6.7265625" style="102" customWidth="1"/>
    <col min="12546" max="12546" width="7.90625" style="102" customWidth="1"/>
    <col min="12547" max="12548" width="11.90625" style="102" customWidth="1"/>
    <col min="12549" max="12549" width="12.6328125" style="102" customWidth="1"/>
    <col min="12550" max="12550" width="10.7265625" style="102" customWidth="1"/>
    <col min="12551" max="12551" width="11.6328125" style="102" customWidth="1"/>
    <col min="12552" max="12552" width="12.90625" style="102" bestFit="1" customWidth="1"/>
    <col min="12553" max="12553" width="15.90625" style="102" customWidth="1"/>
    <col min="12554" max="12800" width="8.7265625" style="102"/>
    <col min="12801" max="12801" width="6.7265625" style="102" customWidth="1"/>
    <col min="12802" max="12802" width="7.90625" style="102" customWidth="1"/>
    <col min="12803" max="12804" width="11.90625" style="102" customWidth="1"/>
    <col min="12805" max="12805" width="12.6328125" style="102" customWidth="1"/>
    <col min="12806" max="12806" width="10.7265625" style="102" customWidth="1"/>
    <col min="12807" max="12807" width="11.6328125" style="102" customWidth="1"/>
    <col min="12808" max="12808" width="12.90625" style="102" bestFit="1" customWidth="1"/>
    <col min="12809" max="12809" width="15.90625" style="102" customWidth="1"/>
    <col min="12810" max="13056" width="8.7265625" style="102"/>
    <col min="13057" max="13057" width="6.7265625" style="102" customWidth="1"/>
    <col min="13058" max="13058" width="7.90625" style="102" customWidth="1"/>
    <col min="13059" max="13060" width="11.90625" style="102" customWidth="1"/>
    <col min="13061" max="13061" width="12.6328125" style="102" customWidth="1"/>
    <col min="13062" max="13062" width="10.7265625" style="102" customWidth="1"/>
    <col min="13063" max="13063" width="11.6328125" style="102" customWidth="1"/>
    <col min="13064" max="13064" width="12.90625" style="102" bestFit="1" customWidth="1"/>
    <col min="13065" max="13065" width="15.90625" style="102" customWidth="1"/>
    <col min="13066" max="13312" width="8.7265625" style="102"/>
    <col min="13313" max="13313" width="6.7265625" style="102" customWidth="1"/>
    <col min="13314" max="13314" width="7.90625" style="102" customWidth="1"/>
    <col min="13315" max="13316" width="11.90625" style="102" customWidth="1"/>
    <col min="13317" max="13317" width="12.6328125" style="102" customWidth="1"/>
    <col min="13318" max="13318" width="10.7265625" style="102" customWidth="1"/>
    <col min="13319" max="13319" width="11.6328125" style="102" customWidth="1"/>
    <col min="13320" max="13320" width="12.90625" style="102" bestFit="1" customWidth="1"/>
    <col min="13321" max="13321" width="15.90625" style="102" customWidth="1"/>
    <col min="13322" max="13568" width="8.7265625" style="102"/>
    <col min="13569" max="13569" width="6.7265625" style="102" customWidth="1"/>
    <col min="13570" max="13570" width="7.90625" style="102" customWidth="1"/>
    <col min="13571" max="13572" width="11.90625" style="102" customWidth="1"/>
    <col min="13573" max="13573" width="12.6328125" style="102" customWidth="1"/>
    <col min="13574" max="13574" width="10.7265625" style="102" customWidth="1"/>
    <col min="13575" max="13575" width="11.6328125" style="102" customWidth="1"/>
    <col min="13576" max="13576" width="12.90625" style="102" bestFit="1" customWidth="1"/>
    <col min="13577" max="13577" width="15.90625" style="102" customWidth="1"/>
    <col min="13578" max="13824" width="8.7265625" style="102"/>
    <col min="13825" max="13825" width="6.7265625" style="102" customWidth="1"/>
    <col min="13826" max="13826" width="7.90625" style="102" customWidth="1"/>
    <col min="13827" max="13828" width="11.90625" style="102" customWidth="1"/>
    <col min="13829" max="13829" width="12.6328125" style="102" customWidth="1"/>
    <col min="13830" max="13830" width="10.7265625" style="102" customWidth="1"/>
    <col min="13831" max="13831" width="11.6328125" style="102" customWidth="1"/>
    <col min="13832" max="13832" width="12.90625" style="102" bestFit="1" customWidth="1"/>
    <col min="13833" max="13833" width="15.90625" style="102" customWidth="1"/>
    <col min="13834" max="14080" width="8.7265625" style="102"/>
    <col min="14081" max="14081" width="6.7265625" style="102" customWidth="1"/>
    <col min="14082" max="14082" width="7.90625" style="102" customWidth="1"/>
    <col min="14083" max="14084" width="11.90625" style="102" customWidth="1"/>
    <col min="14085" max="14085" width="12.6328125" style="102" customWidth="1"/>
    <col min="14086" max="14086" width="10.7265625" style="102" customWidth="1"/>
    <col min="14087" max="14087" width="11.6328125" style="102" customWidth="1"/>
    <col min="14088" max="14088" width="12.90625" style="102" bestFit="1" customWidth="1"/>
    <col min="14089" max="14089" width="15.90625" style="102" customWidth="1"/>
    <col min="14090" max="14336" width="8.7265625" style="102"/>
    <col min="14337" max="14337" width="6.7265625" style="102" customWidth="1"/>
    <col min="14338" max="14338" width="7.90625" style="102" customWidth="1"/>
    <col min="14339" max="14340" width="11.90625" style="102" customWidth="1"/>
    <col min="14341" max="14341" width="12.6328125" style="102" customWidth="1"/>
    <col min="14342" max="14342" width="10.7265625" style="102" customWidth="1"/>
    <col min="14343" max="14343" width="11.6328125" style="102" customWidth="1"/>
    <col min="14344" max="14344" width="12.90625" style="102" bestFit="1" customWidth="1"/>
    <col min="14345" max="14345" width="15.90625" style="102" customWidth="1"/>
    <col min="14346" max="14592" width="8.7265625" style="102"/>
    <col min="14593" max="14593" width="6.7265625" style="102" customWidth="1"/>
    <col min="14594" max="14594" width="7.90625" style="102" customWidth="1"/>
    <col min="14595" max="14596" width="11.90625" style="102" customWidth="1"/>
    <col min="14597" max="14597" width="12.6328125" style="102" customWidth="1"/>
    <col min="14598" max="14598" width="10.7265625" style="102" customWidth="1"/>
    <col min="14599" max="14599" width="11.6328125" style="102" customWidth="1"/>
    <col min="14600" max="14600" width="12.90625" style="102" bestFit="1" customWidth="1"/>
    <col min="14601" max="14601" width="15.90625" style="102" customWidth="1"/>
    <col min="14602" max="14848" width="8.7265625" style="102"/>
    <col min="14849" max="14849" width="6.7265625" style="102" customWidth="1"/>
    <col min="14850" max="14850" width="7.90625" style="102" customWidth="1"/>
    <col min="14851" max="14852" width="11.90625" style="102" customWidth="1"/>
    <col min="14853" max="14853" width="12.6328125" style="102" customWidth="1"/>
    <col min="14854" max="14854" width="10.7265625" style="102" customWidth="1"/>
    <col min="14855" max="14855" width="11.6328125" style="102" customWidth="1"/>
    <col min="14856" max="14856" width="12.90625" style="102" bestFit="1" customWidth="1"/>
    <col min="14857" max="14857" width="15.90625" style="102" customWidth="1"/>
    <col min="14858" max="15104" width="8.7265625" style="102"/>
    <col min="15105" max="15105" width="6.7265625" style="102" customWidth="1"/>
    <col min="15106" max="15106" width="7.90625" style="102" customWidth="1"/>
    <col min="15107" max="15108" width="11.90625" style="102" customWidth="1"/>
    <col min="15109" max="15109" width="12.6328125" style="102" customWidth="1"/>
    <col min="15110" max="15110" width="10.7265625" style="102" customWidth="1"/>
    <col min="15111" max="15111" width="11.6328125" style="102" customWidth="1"/>
    <col min="15112" max="15112" width="12.90625" style="102" bestFit="1" customWidth="1"/>
    <col min="15113" max="15113" width="15.90625" style="102" customWidth="1"/>
    <col min="15114" max="15360" width="8.7265625" style="102"/>
    <col min="15361" max="15361" width="6.7265625" style="102" customWidth="1"/>
    <col min="15362" max="15362" width="7.90625" style="102" customWidth="1"/>
    <col min="15363" max="15364" width="11.90625" style="102" customWidth="1"/>
    <col min="15365" max="15365" width="12.6328125" style="102" customWidth="1"/>
    <col min="15366" max="15366" width="10.7265625" style="102" customWidth="1"/>
    <col min="15367" max="15367" width="11.6328125" style="102" customWidth="1"/>
    <col min="15368" max="15368" width="12.90625" style="102" bestFit="1" customWidth="1"/>
    <col min="15369" max="15369" width="15.90625" style="102" customWidth="1"/>
    <col min="15370" max="15616" width="8.7265625" style="102"/>
    <col min="15617" max="15617" width="6.7265625" style="102" customWidth="1"/>
    <col min="15618" max="15618" width="7.90625" style="102" customWidth="1"/>
    <col min="15619" max="15620" width="11.90625" style="102" customWidth="1"/>
    <col min="15621" max="15621" width="12.6328125" style="102" customWidth="1"/>
    <col min="15622" max="15622" width="10.7265625" style="102" customWidth="1"/>
    <col min="15623" max="15623" width="11.6328125" style="102" customWidth="1"/>
    <col min="15624" max="15624" width="12.90625" style="102" bestFit="1" customWidth="1"/>
    <col min="15625" max="15625" width="15.90625" style="102" customWidth="1"/>
    <col min="15626" max="15872" width="8.7265625" style="102"/>
    <col min="15873" max="15873" width="6.7265625" style="102" customWidth="1"/>
    <col min="15874" max="15874" width="7.90625" style="102" customWidth="1"/>
    <col min="15875" max="15876" width="11.90625" style="102" customWidth="1"/>
    <col min="15877" max="15877" width="12.6328125" style="102" customWidth="1"/>
    <col min="15878" max="15878" width="10.7265625" style="102" customWidth="1"/>
    <col min="15879" max="15879" width="11.6328125" style="102" customWidth="1"/>
    <col min="15880" max="15880" width="12.90625" style="102" bestFit="1" customWidth="1"/>
    <col min="15881" max="15881" width="15.90625" style="102" customWidth="1"/>
    <col min="15882" max="16128" width="8.7265625" style="102"/>
    <col min="16129" max="16129" width="6.7265625" style="102" customWidth="1"/>
    <col min="16130" max="16130" width="7.90625" style="102" customWidth="1"/>
    <col min="16131" max="16132" width="11.90625" style="102" customWidth="1"/>
    <col min="16133" max="16133" width="12.6328125" style="102" customWidth="1"/>
    <col min="16134" max="16134" width="10.7265625" style="102" customWidth="1"/>
    <col min="16135" max="16135" width="11.6328125" style="102" customWidth="1"/>
    <col min="16136" max="16136" width="12.90625" style="102" bestFit="1" customWidth="1"/>
    <col min="16137" max="16137" width="15.90625" style="102" customWidth="1"/>
    <col min="16138" max="16384" width="8.7265625" style="102"/>
  </cols>
  <sheetData>
    <row r="1" spans="1:9" ht="27.5">
      <c r="A1" s="523" t="s">
        <v>553</v>
      </c>
      <c r="B1" s="523"/>
      <c r="C1" s="523"/>
      <c r="D1" s="523"/>
      <c r="E1" s="523"/>
      <c r="F1" s="523"/>
      <c r="G1" s="523"/>
      <c r="H1" s="523"/>
      <c r="I1" s="523"/>
    </row>
    <row r="2" spans="1:9" ht="15" customHeight="1">
      <c r="A2" s="294"/>
      <c r="B2" s="294"/>
      <c r="C2" s="294"/>
      <c r="D2" s="294"/>
      <c r="E2" s="294"/>
      <c r="F2" s="294"/>
      <c r="G2" s="294"/>
      <c r="H2" s="294"/>
      <c r="I2" s="294"/>
    </row>
    <row r="3" spans="1:9" ht="29.25" customHeight="1" thickBot="1">
      <c r="A3" s="524" t="s">
        <v>554</v>
      </c>
      <c r="B3" s="524"/>
      <c r="C3" s="524"/>
      <c r="D3" s="524"/>
      <c r="E3" s="524"/>
      <c r="F3" s="524"/>
      <c r="G3" s="524"/>
      <c r="H3" s="524"/>
      <c r="I3" s="524"/>
    </row>
    <row r="4" spans="1:9" ht="20.149999999999999" customHeight="1" thickTop="1">
      <c r="A4" s="295" t="s">
        <v>555</v>
      </c>
      <c r="C4" s="102"/>
      <c r="I4" s="294"/>
    </row>
    <row r="5" spans="1:9" ht="16.5" customHeight="1">
      <c r="A5" s="296" t="s">
        <v>556</v>
      </c>
      <c r="B5" s="297"/>
      <c r="C5" s="297"/>
      <c r="D5" s="297"/>
      <c r="E5" s="297"/>
      <c r="F5" s="297"/>
      <c r="G5" s="297"/>
      <c r="H5" s="297"/>
      <c r="I5" s="297"/>
    </row>
    <row r="6" spans="1:9" s="299" customFormat="1" ht="18.75" customHeight="1">
      <c r="A6" s="298" t="s">
        <v>557</v>
      </c>
      <c r="B6" s="298"/>
      <c r="C6" s="298"/>
      <c r="D6" s="298"/>
      <c r="E6" s="298"/>
      <c r="F6" s="298"/>
      <c r="G6" s="298"/>
      <c r="H6" s="298"/>
      <c r="I6" s="298"/>
    </row>
    <row r="7" spans="1:9" ht="16.5" customHeight="1">
      <c r="A7" s="296" t="s">
        <v>558</v>
      </c>
      <c r="B7" s="297"/>
      <c r="C7" s="297"/>
      <c r="D7" s="297"/>
      <c r="E7" s="297"/>
      <c r="F7" s="297"/>
      <c r="G7" s="297"/>
      <c r="H7" s="297"/>
      <c r="I7" s="297"/>
    </row>
    <row r="8" spans="1:9" s="299" customFormat="1" ht="18.75" customHeight="1">
      <c r="A8" s="298" t="s">
        <v>559</v>
      </c>
      <c r="B8" s="298"/>
      <c r="C8" s="298"/>
      <c r="D8" s="298"/>
      <c r="E8" s="298"/>
      <c r="F8" s="298"/>
      <c r="G8" s="298"/>
      <c r="H8" s="298"/>
      <c r="I8" s="298"/>
    </row>
    <row r="9" spans="1:9" ht="20.149999999999999" customHeight="1">
      <c r="A9" s="295" t="s">
        <v>560</v>
      </c>
      <c r="C9" s="102"/>
      <c r="I9" s="300"/>
    </row>
    <row r="10" spans="1:9" ht="16.5" customHeight="1">
      <c r="A10" s="296" t="s">
        <v>561</v>
      </c>
      <c r="B10" s="297"/>
      <c r="C10" s="297"/>
      <c r="D10" s="297"/>
      <c r="E10" s="297"/>
      <c r="F10" s="297"/>
      <c r="G10" s="297"/>
      <c r="H10" s="297"/>
      <c r="I10" s="297"/>
    </row>
    <row r="11" spans="1:9" s="299" customFormat="1" ht="18.75" customHeight="1">
      <c r="A11" s="298" t="s">
        <v>562</v>
      </c>
      <c r="B11" s="298"/>
      <c r="C11" s="298"/>
      <c r="D11" s="298"/>
      <c r="E11" s="298"/>
      <c r="F11" s="298"/>
      <c r="G11" s="298"/>
      <c r="H11" s="298"/>
      <c r="I11" s="298"/>
    </row>
    <row r="12" spans="1:9" ht="16.5" customHeight="1">
      <c r="A12" s="296" t="s">
        <v>563</v>
      </c>
      <c r="B12" s="297"/>
      <c r="C12" s="297"/>
      <c r="D12" s="297"/>
      <c r="E12" s="297"/>
      <c r="F12" s="297"/>
      <c r="G12" s="297"/>
      <c r="H12" s="297"/>
      <c r="I12" s="297"/>
    </row>
    <row r="13" spans="1:9" s="299" customFormat="1" ht="18.75" customHeight="1">
      <c r="A13" s="298" t="s">
        <v>564</v>
      </c>
      <c r="B13" s="298"/>
      <c r="C13" s="298"/>
      <c r="D13" s="298"/>
      <c r="E13" s="298"/>
      <c r="F13" s="298"/>
      <c r="G13" s="298"/>
      <c r="H13" s="298"/>
      <c r="I13" s="298"/>
    </row>
    <row r="14" spans="1:9" ht="18.75" customHeight="1">
      <c r="A14" s="295" t="s">
        <v>565</v>
      </c>
      <c r="C14" s="102"/>
      <c r="I14" s="294"/>
    </row>
    <row r="15" spans="1:9" ht="16.5" customHeight="1">
      <c r="A15" s="296" t="s">
        <v>566</v>
      </c>
      <c r="B15" s="297"/>
      <c r="C15" s="297"/>
      <c r="D15" s="297"/>
      <c r="E15" s="297"/>
      <c r="F15" s="297"/>
      <c r="G15" s="297"/>
      <c r="H15" s="297"/>
      <c r="I15" s="297"/>
    </row>
    <row r="16" spans="1:9" s="299" customFormat="1" ht="18.75" customHeight="1">
      <c r="A16" s="298" t="s">
        <v>567</v>
      </c>
      <c r="B16" s="298"/>
      <c r="C16" s="298"/>
      <c r="D16" s="298"/>
      <c r="E16" s="298"/>
      <c r="F16" s="298"/>
      <c r="G16" s="298"/>
      <c r="H16" s="298"/>
      <c r="I16" s="298"/>
    </row>
    <row r="17" spans="1:9" ht="16.5" customHeight="1">
      <c r="A17" s="296" t="s">
        <v>568</v>
      </c>
      <c r="B17" s="297"/>
      <c r="C17" s="297"/>
      <c r="D17" s="297"/>
      <c r="E17" s="297"/>
      <c r="F17" s="297"/>
      <c r="G17" s="297"/>
      <c r="H17" s="297"/>
      <c r="I17" s="297"/>
    </row>
    <row r="18" spans="1:9" s="299" customFormat="1" ht="18.75" customHeight="1">
      <c r="A18" s="298" t="s">
        <v>569</v>
      </c>
      <c r="B18" s="298"/>
      <c r="C18" s="298"/>
      <c r="D18" s="298"/>
      <c r="E18" s="298"/>
      <c r="F18" s="298"/>
      <c r="G18" s="298"/>
      <c r="H18" s="298"/>
      <c r="I18" s="298"/>
    </row>
    <row r="19" spans="1:9" ht="16.5" customHeight="1">
      <c r="A19" s="296" t="s">
        <v>570</v>
      </c>
      <c r="B19" s="297"/>
      <c r="C19" s="297"/>
      <c r="D19" s="297"/>
      <c r="E19" s="297"/>
      <c r="F19" s="297"/>
      <c r="G19" s="297"/>
      <c r="H19" s="297"/>
      <c r="I19" s="297"/>
    </row>
    <row r="20" spans="1:9" ht="17.899999999999999" customHeight="1">
      <c r="A20" s="301" t="s">
        <v>571</v>
      </c>
      <c r="B20" s="302"/>
      <c r="C20" s="302"/>
      <c r="D20" s="302"/>
      <c r="E20" s="302"/>
      <c r="F20" s="302"/>
      <c r="G20" s="303"/>
      <c r="H20" s="303"/>
      <c r="I20" s="303"/>
    </row>
    <row r="21" spans="1:9" ht="69.75" customHeight="1">
      <c r="A21" s="525" t="s">
        <v>572</v>
      </c>
      <c r="B21" s="525"/>
      <c r="C21" s="525"/>
      <c r="D21" s="525"/>
      <c r="E21" s="525"/>
      <c r="F21" s="525"/>
      <c r="G21" s="525"/>
      <c r="H21" s="525"/>
      <c r="I21" s="525"/>
    </row>
    <row r="22" spans="1:9" ht="18" customHeight="1">
      <c r="A22" s="304"/>
      <c r="B22" s="284"/>
      <c r="C22" s="284"/>
      <c r="D22" s="284"/>
      <c r="E22" s="284"/>
      <c r="F22" s="284"/>
      <c r="G22" s="284"/>
      <c r="H22" s="284"/>
      <c r="I22" s="284"/>
    </row>
    <row r="23" spans="1:9" ht="16.5" customHeight="1">
      <c r="A23" s="296" t="s">
        <v>573</v>
      </c>
      <c r="B23" s="297"/>
      <c r="C23" s="297"/>
      <c r="D23" s="297"/>
      <c r="E23" s="297"/>
      <c r="F23" s="297"/>
      <c r="G23" s="297"/>
      <c r="H23" s="297"/>
      <c r="I23" s="297"/>
    </row>
    <row r="24" spans="1:9">
      <c r="A24" s="526"/>
      <c r="B24" s="529" t="s">
        <v>574</v>
      </c>
      <c r="C24" s="529" t="s">
        <v>575</v>
      </c>
      <c r="D24" s="533" t="s">
        <v>576</v>
      </c>
      <c r="E24" s="536" t="s">
        <v>577</v>
      </c>
      <c r="F24" s="537"/>
      <c r="G24" s="538" t="s">
        <v>578</v>
      </c>
      <c r="H24" s="539"/>
      <c r="I24" s="540"/>
    </row>
    <row r="25" spans="1:9">
      <c r="A25" s="527"/>
      <c r="B25" s="530"/>
      <c r="C25" s="530"/>
      <c r="D25" s="534"/>
      <c r="E25" s="305" t="s">
        <v>579</v>
      </c>
      <c r="F25" s="306" t="s">
        <v>484</v>
      </c>
      <c r="G25" s="307" t="s">
        <v>579</v>
      </c>
      <c r="H25" s="308" t="s">
        <v>580</v>
      </c>
      <c r="I25" s="309" t="s">
        <v>484</v>
      </c>
    </row>
    <row r="26" spans="1:9" ht="21.75" customHeight="1">
      <c r="A26" s="528"/>
      <c r="B26" s="531"/>
      <c r="C26" s="532"/>
      <c r="D26" s="535"/>
      <c r="E26" s="310">
        <v>0.105</v>
      </c>
      <c r="F26" s="311">
        <v>0.01</v>
      </c>
      <c r="G26" s="312">
        <v>0.105</v>
      </c>
      <c r="H26" s="313">
        <v>1E-3</v>
      </c>
      <c r="I26" s="314">
        <v>0.01</v>
      </c>
    </row>
    <row r="27" spans="1:9" ht="18" customHeight="1">
      <c r="A27" s="315" t="s">
        <v>581</v>
      </c>
      <c r="B27" s="316">
        <v>1100306</v>
      </c>
      <c r="C27" s="317" t="s">
        <v>582</v>
      </c>
      <c r="D27" s="318">
        <v>11100</v>
      </c>
      <c r="E27" s="319"/>
      <c r="F27" s="320"/>
      <c r="G27" s="321"/>
      <c r="H27" s="322"/>
      <c r="I27" s="323"/>
    </row>
    <row r="28" spans="1:9" ht="18" customHeight="1">
      <c r="A28" s="324"/>
      <c r="B28" s="325">
        <v>1100306</v>
      </c>
      <c r="C28" s="326" t="s">
        <v>583</v>
      </c>
      <c r="D28" s="327">
        <f>D27</f>
        <v>11100</v>
      </c>
      <c r="E28" s="328">
        <f>TRUNC(D27*E26*20%/30*(B28-B27+1),4)</f>
        <v>7.77</v>
      </c>
      <c r="F28" s="329">
        <f>TRUNC(D27*F26*20%/30*(B28-B27+1),4)</f>
        <v>0.74</v>
      </c>
      <c r="G28" s="330">
        <f>TRUNC(D27*G26*70%/30*(B28-B27+1),4)</f>
        <v>27.195</v>
      </c>
      <c r="H28" s="331">
        <f>TRUNC(D28*H26/30*(B28-B27+1),4)</f>
        <v>0.37</v>
      </c>
      <c r="I28" s="332">
        <f>TRUNC(D27*I26*70%/30*(B28-B27+1),4)</f>
        <v>2.59</v>
      </c>
    </row>
    <row r="29" spans="1:9" ht="18" customHeight="1">
      <c r="A29" s="324"/>
      <c r="B29" s="333">
        <v>1100312</v>
      </c>
      <c r="C29" s="334" t="s">
        <v>582</v>
      </c>
      <c r="D29" s="318">
        <v>11100</v>
      </c>
      <c r="E29" s="335"/>
      <c r="F29" s="336"/>
      <c r="G29" s="337"/>
      <c r="H29" s="338"/>
      <c r="I29" s="339"/>
    </row>
    <row r="30" spans="1:9" ht="18" customHeight="1">
      <c r="A30" s="324"/>
      <c r="B30" s="340">
        <v>1100313</v>
      </c>
      <c r="C30" s="326" t="s">
        <v>583</v>
      </c>
      <c r="D30" s="327">
        <f>D29</f>
        <v>11100</v>
      </c>
      <c r="E30" s="328">
        <f>TRUNC(D29*E26*20%/30*(B30-B29+1),4)</f>
        <v>15.54</v>
      </c>
      <c r="F30" s="329">
        <f>TRUNC(D29*F26*20%/30*(B30-B29+1),4)</f>
        <v>1.48</v>
      </c>
      <c r="G30" s="330">
        <f>TRUNC(D29*G26*70%/30*(B30-B29+1),4)</f>
        <v>54.39</v>
      </c>
      <c r="H30" s="331">
        <f>TRUNC(D30*H26/30*(B30-B29+1),4)</f>
        <v>0.74</v>
      </c>
      <c r="I30" s="332">
        <f>TRUNC(D29*I26*70%/30*(B30-B29+1),4)</f>
        <v>5.18</v>
      </c>
    </row>
    <row r="31" spans="1:9" ht="18" customHeight="1">
      <c r="A31" s="324"/>
      <c r="B31" s="325">
        <v>1100319</v>
      </c>
      <c r="C31" s="334" t="s">
        <v>582</v>
      </c>
      <c r="D31" s="318">
        <v>11100</v>
      </c>
      <c r="E31" s="335"/>
      <c r="F31" s="336"/>
      <c r="G31" s="337"/>
      <c r="H31" s="338"/>
      <c r="I31" s="339"/>
    </row>
    <row r="32" spans="1:9" ht="18" customHeight="1">
      <c r="A32" s="324"/>
      <c r="B32" s="340">
        <v>1100320</v>
      </c>
      <c r="C32" s="326" t="s">
        <v>583</v>
      </c>
      <c r="D32" s="327">
        <f>D31</f>
        <v>11100</v>
      </c>
      <c r="E32" s="328">
        <f>TRUNC(D31*E26*20%/30*(B32-B31+1),4)</f>
        <v>15.54</v>
      </c>
      <c r="F32" s="329">
        <f>TRUNC(D31*F26*20%/30*(B32-B31+1),4)</f>
        <v>1.48</v>
      </c>
      <c r="G32" s="330">
        <f>TRUNC(D31*G26*70%/30*(B32-B31+1),4)</f>
        <v>54.39</v>
      </c>
      <c r="H32" s="331">
        <f>TRUNC(D32*H26/30*(B32-B31+1),4)</f>
        <v>0.74</v>
      </c>
      <c r="I32" s="332">
        <f>TRUNC(D31*I26*70%/30*(B32-B31+1),4)</f>
        <v>5.18</v>
      </c>
    </row>
    <row r="33" spans="1:9" ht="18" customHeight="1">
      <c r="A33" s="324"/>
      <c r="B33" s="325">
        <v>1100326</v>
      </c>
      <c r="C33" s="334" t="s">
        <v>582</v>
      </c>
      <c r="D33" s="318">
        <v>11100</v>
      </c>
      <c r="E33" s="335"/>
      <c r="F33" s="336"/>
      <c r="G33" s="337"/>
      <c r="H33" s="338"/>
      <c r="I33" s="339"/>
    </row>
    <row r="34" spans="1:9" ht="18" customHeight="1">
      <c r="A34" s="341"/>
      <c r="B34" s="342">
        <v>1100326</v>
      </c>
      <c r="C34" s="343" t="s">
        <v>583</v>
      </c>
      <c r="D34" s="344">
        <f>D33</f>
        <v>11100</v>
      </c>
      <c r="E34" s="345">
        <f>TRUNC(D33*E26*20%/30*(B34-B33+1),4)</f>
        <v>7.77</v>
      </c>
      <c r="F34" s="346">
        <f>TRUNC(D33*F26*20%/30*(B34-B33+1),4)</f>
        <v>0.74</v>
      </c>
      <c r="G34" s="347">
        <f>TRUNC(D33*G26*70%/30*(B34-B33+1),4)</f>
        <v>27.195</v>
      </c>
      <c r="H34" s="348">
        <f>TRUNC(D34*H26/30*(B34-B33+1),4)</f>
        <v>0.37</v>
      </c>
      <c r="I34" s="349">
        <f>TRUNC(D33*I26*70%/30*(B34-B33+1),4)</f>
        <v>2.59</v>
      </c>
    </row>
    <row r="35" spans="1:9" ht="18" customHeight="1">
      <c r="A35" s="350" t="s">
        <v>584</v>
      </c>
      <c r="B35" s="351" t="s">
        <v>585</v>
      </c>
      <c r="C35" s="352"/>
      <c r="D35" s="353"/>
      <c r="E35" s="354">
        <f>SUM(E28:E34)</f>
        <v>46.61999999999999</v>
      </c>
      <c r="F35" s="355">
        <f>SUM(F28:F34)</f>
        <v>4.4399999999999995</v>
      </c>
      <c r="G35" s="356">
        <f>SUM(G28:G34)</f>
        <v>163.17000000000002</v>
      </c>
      <c r="H35" s="357">
        <f>SUM(H28:H34)</f>
        <v>2.2199999999999998</v>
      </c>
      <c r="I35" s="358">
        <f>SUM(I28:I34)</f>
        <v>15.54</v>
      </c>
    </row>
    <row r="36" spans="1:9" ht="18" customHeight="1">
      <c r="A36" s="359" t="s">
        <v>586</v>
      </c>
      <c r="B36" s="360" t="s">
        <v>587</v>
      </c>
      <c r="C36" s="361"/>
      <c r="D36" s="362"/>
      <c r="E36" s="363">
        <f>ROUND(E35,0)</f>
        <v>47</v>
      </c>
      <c r="F36" s="364">
        <f>ROUND(F35,0)</f>
        <v>4</v>
      </c>
      <c r="G36" s="365">
        <f>ROUND(G35,0)</f>
        <v>163</v>
      </c>
      <c r="H36" s="366">
        <f>ROUND(H35,0)</f>
        <v>2</v>
      </c>
      <c r="I36" s="367">
        <f>ROUND(I35,0)</f>
        <v>16</v>
      </c>
    </row>
    <row r="37" spans="1:9" ht="18" customHeight="1">
      <c r="B37" s="318"/>
      <c r="C37" s="368"/>
      <c r="D37" s="318"/>
      <c r="E37" s="369" t="s">
        <v>588</v>
      </c>
      <c r="F37" s="370">
        <f>SUM(E36:F36)</f>
        <v>51</v>
      </c>
      <c r="G37" s="371" t="s">
        <v>589</v>
      </c>
      <c r="H37" s="372">
        <f>SUM(G36:I36)</f>
        <v>181</v>
      </c>
    </row>
    <row r="38" spans="1:9">
      <c r="B38" s="318"/>
      <c r="C38" s="368"/>
      <c r="D38" s="318"/>
      <c r="E38" s="369"/>
      <c r="F38" s="370"/>
      <c r="G38" s="371"/>
      <c r="H38" s="372"/>
    </row>
    <row r="39" spans="1:9" ht="39" customHeight="1">
      <c r="A39" s="541" t="s">
        <v>590</v>
      </c>
      <c r="B39" s="541"/>
      <c r="C39" s="541"/>
      <c r="D39" s="541"/>
      <c r="E39" s="541"/>
      <c r="F39" s="541"/>
      <c r="G39" s="541"/>
      <c r="H39" s="541"/>
      <c r="I39" s="541"/>
    </row>
    <row r="40" spans="1:9" ht="22.5" customHeight="1">
      <c r="A40" s="296" t="s">
        <v>591</v>
      </c>
      <c r="B40" s="297"/>
      <c r="C40" s="297"/>
      <c r="D40" s="297"/>
      <c r="E40" s="297"/>
      <c r="F40" s="297"/>
      <c r="G40" s="297"/>
      <c r="H40" s="297"/>
      <c r="I40" s="297"/>
    </row>
    <row r="41" spans="1:9">
      <c r="A41" s="526"/>
      <c r="B41" s="529" t="s">
        <v>574</v>
      </c>
      <c r="C41" s="529" t="s">
        <v>575</v>
      </c>
      <c r="D41" s="533" t="s">
        <v>576</v>
      </c>
      <c r="E41" s="536" t="s">
        <v>577</v>
      </c>
      <c r="F41" s="537"/>
      <c r="G41" s="538" t="s">
        <v>578</v>
      </c>
      <c r="H41" s="539"/>
      <c r="I41" s="540"/>
    </row>
    <row r="42" spans="1:9">
      <c r="A42" s="527"/>
      <c r="B42" s="530"/>
      <c r="C42" s="530"/>
      <c r="D42" s="534"/>
      <c r="E42" s="305" t="s">
        <v>579</v>
      </c>
      <c r="F42" s="306" t="s">
        <v>484</v>
      </c>
      <c r="G42" s="307" t="s">
        <v>579</v>
      </c>
      <c r="H42" s="308" t="s">
        <v>580</v>
      </c>
      <c r="I42" s="309" t="s">
        <v>484</v>
      </c>
    </row>
    <row r="43" spans="1:9">
      <c r="A43" s="528"/>
      <c r="B43" s="531"/>
      <c r="C43" s="532"/>
      <c r="D43" s="535"/>
      <c r="E43" s="310">
        <v>0.105</v>
      </c>
      <c r="F43" s="311">
        <v>0.01</v>
      </c>
      <c r="G43" s="312">
        <v>0.105</v>
      </c>
      <c r="H43" s="313">
        <v>1E-3</v>
      </c>
      <c r="I43" s="314">
        <v>0.01</v>
      </c>
    </row>
    <row r="44" spans="1:9" ht="18" customHeight="1">
      <c r="A44" s="373" t="s">
        <v>592</v>
      </c>
      <c r="B44" s="316">
        <v>1100301</v>
      </c>
      <c r="C44" s="317" t="s">
        <v>582</v>
      </c>
      <c r="D44" s="318">
        <v>38200</v>
      </c>
      <c r="E44" s="319"/>
      <c r="F44" s="320"/>
      <c r="G44" s="321"/>
      <c r="H44" s="322"/>
      <c r="I44" s="323"/>
    </row>
    <row r="45" spans="1:9" ht="18" customHeight="1">
      <c r="A45" s="373"/>
      <c r="B45" s="325">
        <v>1100302</v>
      </c>
      <c r="C45" s="326" t="s">
        <v>583</v>
      </c>
      <c r="D45" s="327">
        <f>D44</f>
        <v>38200</v>
      </c>
      <c r="E45" s="328">
        <f>TRUNC(D44*E43*20%/30*(B45-B44+1),4)</f>
        <v>53.48</v>
      </c>
      <c r="F45" s="329">
        <f>TRUNC(D44*F43*20%/30*(B45-B44+1),4)</f>
        <v>5.0933000000000002</v>
      </c>
      <c r="G45" s="330">
        <f>TRUNC(D44*G43*70%/30*(B45-B44+1),4)</f>
        <v>187.18</v>
      </c>
      <c r="H45" s="331">
        <f>TRUNC(D45*H43/30*(B45-B44+1),4)</f>
        <v>2.5466000000000002</v>
      </c>
      <c r="I45" s="332">
        <f>TRUNC(D44*I43*70%/30*(B45-B44+1),4)</f>
        <v>17.826599999999999</v>
      </c>
    </row>
    <row r="46" spans="1:9" ht="18" customHeight="1">
      <c r="A46" s="373"/>
      <c r="B46" s="333">
        <v>1100312</v>
      </c>
      <c r="C46" s="334" t="s">
        <v>582</v>
      </c>
      <c r="D46" s="318">
        <v>38200</v>
      </c>
      <c r="E46" s="335"/>
      <c r="F46" s="336"/>
      <c r="G46" s="337"/>
      <c r="H46" s="338"/>
      <c r="I46" s="339"/>
    </row>
    <row r="47" spans="1:9" ht="18" customHeight="1">
      <c r="A47" s="373"/>
      <c r="B47" s="340">
        <v>1100313</v>
      </c>
      <c r="C47" s="326" t="s">
        <v>583</v>
      </c>
      <c r="D47" s="327">
        <f>D46</f>
        <v>38200</v>
      </c>
      <c r="E47" s="328">
        <f>TRUNC(D46*E43*20%/30*(B47-B46+1),4)</f>
        <v>53.48</v>
      </c>
      <c r="F47" s="329">
        <f>TRUNC(D46*F43*20%/30*(B47-B46+1),4)</f>
        <v>5.0933000000000002</v>
      </c>
      <c r="G47" s="330">
        <f>TRUNC(D46*G43*70%/30*(B47-B46+1),4)</f>
        <v>187.18</v>
      </c>
      <c r="H47" s="331">
        <f>TRUNC(D47*H43/30*(B47-B46+1),4)</f>
        <v>2.5466000000000002</v>
      </c>
      <c r="I47" s="332">
        <f>TRUNC(D46*I43*70%/30*(B47-B46+1),4)</f>
        <v>17.826599999999999</v>
      </c>
    </row>
    <row r="48" spans="1:9" ht="18" customHeight="1">
      <c r="A48" s="373"/>
      <c r="B48" s="325">
        <v>1100319</v>
      </c>
      <c r="C48" s="334" t="s">
        <v>582</v>
      </c>
      <c r="D48" s="318">
        <v>38200</v>
      </c>
      <c r="E48" s="335"/>
      <c r="F48" s="336"/>
      <c r="G48" s="337"/>
      <c r="H48" s="338"/>
      <c r="I48" s="339"/>
    </row>
    <row r="49" spans="1:9" ht="18" customHeight="1">
      <c r="A49" s="373"/>
      <c r="B49" s="340">
        <v>1100320</v>
      </c>
      <c r="C49" s="326" t="s">
        <v>583</v>
      </c>
      <c r="D49" s="327">
        <f>D48</f>
        <v>38200</v>
      </c>
      <c r="E49" s="328">
        <f>TRUNC(D48*E43*20%/30*(B49-B48+1),4)</f>
        <v>53.48</v>
      </c>
      <c r="F49" s="329">
        <f>TRUNC(D48*F43*20%/30*(B49-B48+1),4)</f>
        <v>5.0933000000000002</v>
      </c>
      <c r="G49" s="330">
        <f>TRUNC(D48*G43*70%/30*(B49-B48+1),4)</f>
        <v>187.18</v>
      </c>
      <c r="H49" s="331">
        <f>TRUNC(D49*H43/30*(B49-B48+1),4)</f>
        <v>2.5466000000000002</v>
      </c>
      <c r="I49" s="332">
        <f>TRUNC(D48*I43*70%/30*(B49-B48+1),4)</f>
        <v>17.826599999999999</v>
      </c>
    </row>
    <row r="50" spans="1:9" ht="18" customHeight="1">
      <c r="A50" s="373"/>
      <c r="B50" s="325">
        <v>1100326</v>
      </c>
      <c r="C50" s="334" t="s">
        <v>582</v>
      </c>
      <c r="D50" s="318">
        <v>38200</v>
      </c>
      <c r="E50" s="335"/>
      <c r="F50" s="336"/>
      <c r="G50" s="337"/>
      <c r="H50" s="338"/>
      <c r="I50" s="339"/>
    </row>
    <row r="51" spans="1:9" ht="18" customHeight="1">
      <c r="A51" s="374"/>
      <c r="B51" s="342">
        <v>1100326</v>
      </c>
      <c r="C51" s="343" t="s">
        <v>583</v>
      </c>
      <c r="D51" s="344">
        <f>D50</f>
        <v>38200</v>
      </c>
      <c r="E51" s="345">
        <f>TRUNC(D50*E43*20%/30*(B51-B50+1),4)</f>
        <v>26.74</v>
      </c>
      <c r="F51" s="346">
        <f>TRUNC(D50*F43*20%/30*(B51-B50+1),4)</f>
        <v>2.5466000000000002</v>
      </c>
      <c r="G51" s="347">
        <f>TRUNC(D50*G43*70%/30*(B51-B50+1),4)</f>
        <v>93.59</v>
      </c>
      <c r="H51" s="348">
        <f>TRUNC(D51*H43/30*(B51-B50+1),4)</f>
        <v>1.2733000000000001</v>
      </c>
      <c r="I51" s="349">
        <f>TRUNC(D50*I43*70%/30*(B51-B50+1),4)</f>
        <v>8.9132999999999996</v>
      </c>
    </row>
    <row r="52" spans="1:9" ht="18" customHeight="1">
      <c r="A52" s="350" t="s">
        <v>584</v>
      </c>
      <c r="B52" s="351" t="s">
        <v>585</v>
      </c>
      <c r="C52" s="352"/>
      <c r="D52" s="353"/>
      <c r="E52" s="354">
        <f>SUM(E45:E51)</f>
        <v>187.18</v>
      </c>
      <c r="F52" s="355">
        <f>SUM(F45:F51)</f>
        <v>17.826500000000003</v>
      </c>
      <c r="G52" s="356">
        <f>SUM(G45:G51)</f>
        <v>655.13</v>
      </c>
      <c r="H52" s="357">
        <f>SUM(H45:H51)</f>
        <v>8.9131000000000018</v>
      </c>
      <c r="I52" s="358">
        <f>SUM(I45:I51)</f>
        <v>62.393099999999997</v>
      </c>
    </row>
    <row r="53" spans="1:9" ht="18" customHeight="1">
      <c r="A53" s="359" t="s">
        <v>586</v>
      </c>
      <c r="B53" s="360" t="s">
        <v>587</v>
      </c>
      <c r="C53" s="361"/>
      <c r="D53" s="362"/>
      <c r="E53" s="363">
        <f>ROUND(E52,0)</f>
        <v>187</v>
      </c>
      <c r="F53" s="364">
        <f>ROUND(F52,0)</f>
        <v>18</v>
      </c>
      <c r="G53" s="365">
        <f>ROUND(G52,0)</f>
        <v>655</v>
      </c>
      <c r="H53" s="366">
        <f>ROUND(H52,0)</f>
        <v>9</v>
      </c>
      <c r="I53" s="367">
        <f>ROUND(I52,0)</f>
        <v>62</v>
      </c>
    </row>
    <row r="54" spans="1:9" ht="18" customHeight="1">
      <c r="B54" s="375"/>
      <c r="C54" s="368"/>
      <c r="D54" s="318"/>
      <c r="E54" s="369" t="s">
        <v>588</v>
      </c>
      <c r="F54" s="370">
        <f>SUM(E53:F53)</f>
        <v>205</v>
      </c>
      <c r="G54" s="371" t="s">
        <v>589</v>
      </c>
      <c r="H54" s="372">
        <f>SUM(G53:I53)</f>
        <v>726</v>
      </c>
    </row>
    <row r="55" spans="1:9">
      <c r="B55" s="318"/>
      <c r="C55" s="368"/>
      <c r="D55" s="318"/>
      <c r="E55" s="318"/>
      <c r="F55" s="318"/>
      <c r="G55" s="318"/>
      <c r="H55" s="318"/>
      <c r="I55" s="318"/>
    </row>
    <row r="56" spans="1:9">
      <c r="A56" s="376" t="s">
        <v>593</v>
      </c>
      <c r="B56" s="377"/>
      <c r="C56" s="377"/>
      <c r="D56" s="377"/>
      <c r="E56" s="377"/>
      <c r="F56" s="377"/>
      <c r="G56" s="377"/>
      <c r="H56" s="377"/>
      <c r="I56" s="377"/>
    </row>
    <row r="57" spans="1:9">
      <c r="A57" s="526"/>
      <c r="B57" s="529" t="s">
        <v>574</v>
      </c>
      <c r="C57" s="529" t="s">
        <v>575</v>
      </c>
      <c r="D57" s="533" t="s">
        <v>576</v>
      </c>
      <c r="E57" s="536" t="s">
        <v>577</v>
      </c>
      <c r="F57" s="537"/>
      <c r="G57" s="538" t="s">
        <v>578</v>
      </c>
      <c r="H57" s="539"/>
      <c r="I57" s="540"/>
    </row>
    <row r="58" spans="1:9">
      <c r="A58" s="527"/>
      <c r="B58" s="530"/>
      <c r="C58" s="530"/>
      <c r="D58" s="534"/>
      <c r="E58" s="305" t="s">
        <v>594</v>
      </c>
      <c r="F58" s="306" t="s">
        <v>595</v>
      </c>
      <c r="G58" s="307" t="s">
        <v>594</v>
      </c>
      <c r="H58" s="308" t="s">
        <v>596</v>
      </c>
      <c r="I58" s="309" t="s">
        <v>595</v>
      </c>
    </row>
    <row r="59" spans="1:9">
      <c r="A59" s="528"/>
      <c r="B59" s="531"/>
      <c r="C59" s="532"/>
      <c r="D59" s="535"/>
      <c r="E59" s="310">
        <v>0.105</v>
      </c>
      <c r="F59" s="311">
        <v>0.01</v>
      </c>
      <c r="G59" s="312">
        <v>0.105</v>
      </c>
      <c r="H59" s="313">
        <v>1E-3</v>
      </c>
      <c r="I59" s="314">
        <v>0.01</v>
      </c>
    </row>
    <row r="60" spans="1:9" ht="18" customHeight="1">
      <c r="A60" s="315" t="s">
        <v>597</v>
      </c>
      <c r="B60" s="316">
        <v>1100306</v>
      </c>
      <c r="C60" s="317" t="s">
        <v>582</v>
      </c>
      <c r="D60" s="378">
        <v>11100</v>
      </c>
      <c r="E60" s="319"/>
      <c r="F60" s="379"/>
      <c r="G60" s="380"/>
      <c r="H60" s="381"/>
      <c r="I60" s="378"/>
    </row>
    <row r="61" spans="1:9" ht="18" customHeight="1">
      <c r="A61" s="324"/>
      <c r="B61" s="340">
        <v>1100306</v>
      </c>
      <c r="C61" s="326" t="s">
        <v>583</v>
      </c>
      <c r="D61" s="382">
        <f>D60</f>
        <v>11100</v>
      </c>
      <c r="E61" s="328">
        <f>TRUNC(D61*E59*20%/30*(B61-B60+1),4)</f>
        <v>7.77</v>
      </c>
      <c r="F61" s="383">
        <f>TRUNC(D61*F59*20%/30*(B61-B60+1),4)</f>
        <v>0.74</v>
      </c>
      <c r="G61" s="330">
        <f>TRUNC(D61*G59*70%/30*(B61-B60+1),4)</f>
        <v>27.195</v>
      </c>
      <c r="H61" s="384">
        <f>TRUNC(D61*H59/30*(B61-B60+1),4)</f>
        <v>0.37</v>
      </c>
      <c r="I61" s="332">
        <f>TRUNC(D61*I59*70%/30*(B61-B60+1),4)</f>
        <v>2.59</v>
      </c>
    </row>
    <row r="62" spans="1:9" ht="18" customHeight="1">
      <c r="A62" s="324"/>
      <c r="B62" s="325">
        <v>1100312</v>
      </c>
      <c r="C62" s="334" t="s">
        <v>582</v>
      </c>
      <c r="D62" s="378">
        <v>11100</v>
      </c>
      <c r="E62" s="335"/>
      <c r="F62" s="385"/>
      <c r="G62" s="337"/>
      <c r="H62" s="386"/>
      <c r="I62" s="339"/>
    </row>
    <row r="63" spans="1:9" ht="18" customHeight="1">
      <c r="A63" s="324"/>
      <c r="B63" s="340">
        <v>1100312</v>
      </c>
      <c r="C63" s="326" t="s">
        <v>583</v>
      </c>
      <c r="D63" s="382">
        <f>D62</f>
        <v>11100</v>
      </c>
      <c r="E63" s="328">
        <f>TRUNC(D63*E59*20%/30*(B63-B62+1),4)</f>
        <v>7.77</v>
      </c>
      <c r="F63" s="383">
        <f>TRUNC(D63*F59*20%/30*(B63-B62+1),4)</f>
        <v>0.74</v>
      </c>
      <c r="G63" s="330">
        <f>TRUNC(D63*G59*70%/30*(B63-B62+1),4)</f>
        <v>27.195</v>
      </c>
      <c r="H63" s="384">
        <f>TRUNC(D63*H59/30*(B63-B62+1),4)</f>
        <v>0.37</v>
      </c>
      <c r="I63" s="332">
        <f>TRUNC(D63*I59*70%/30*(B63-B62+1),4)</f>
        <v>2.59</v>
      </c>
    </row>
    <row r="64" spans="1:9" ht="18" customHeight="1">
      <c r="A64" s="387"/>
      <c r="B64" s="388">
        <v>1100319</v>
      </c>
      <c r="C64" s="389" t="s">
        <v>582</v>
      </c>
      <c r="D64" s="390">
        <v>38200</v>
      </c>
      <c r="E64" s="391"/>
      <c r="F64" s="392"/>
      <c r="G64" s="393"/>
      <c r="H64" s="394"/>
      <c r="I64" s="395"/>
    </row>
    <row r="65" spans="1:9" ht="18" customHeight="1">
      <c r="A65" s="387"/>
      <c r="B65" s="396">
        <v>1100320</v>
      </c>
      <c r="C65" s="397" t="s">
        <v>583</v>
      </c>
      <c r="D65" s="398">
        <f>D64</f>
        <v>38200</v>
      </c>
      <c r="E65" s="399">
        <f>TRUNC(D65*E59*20%/30*(B65-B64+1),4)</f>
        <v>53.48</v>
      </c>
      <c r="F65" s="400">
        <f>TRUNC(D65*F59*20%/30*(B65-B64+1),4)</f>
        <v>5.0933000000000002</v>
      </c>
      <c r="G65" s="401">
        <f>TRUNC(D65*G59*70%/30*(B65-B64+1),4)</f>
        <v>187.18</v>
      </c>
      <c r="H65" s="402">
        <f>TRUNC(D65*H59/30*(B65-B64+1),4)</f>
        <v>2.5466000000000002</v>
      </c>
      <c r="I65" s="403">
        <f>TRUNC(D65*I59*70%/30*(B65-B64+1),4)</f>
        <v>17.826599999999999</v>
      </c>
    </row>
    <row r="66" spans="1:9" ht="18" customHeight="1">
      <c r="A66" s="387"/>
      <c r="B66" s="388">
        <v>1100326</v>
      </c>
      <c r="C66" s="389" t="s">
        <v>582</v>
      </c>
      <c r="D66" s="390">
        <v>38200</v>
      </c>
      <c r="E66" s="391"/>
      <c r="F66" s="392"/>
      <c r="G66" s="393"/>
      <c r="H66" s="394"/>
      <c r="I66" s="395"/>
    </row>
    <row r="67" spans="1:9" ht="18" customHeight="1">
      <c r="A67" s="404"/>
      <c r="B67" s="405">
        <v>1100326</v>
      </c>
      <c r="C67" s="406" t="s">
        <v>583</v>
      </c>
      <c r="D67" s="407">
        <f>D66</f>
        <v>38200</v>
      </c>
      <c r="E67" s="408">
        <f>TRUNC(D67*E59*20%/30*(B67-B66+1),4)</f>
        <v>26.74</v>
      </c>
      <c r="F67" s="409">
        <f>TRUNC(D67*F59*20%/30*(B67-B66+1),4)</f>
        <v>2.5466000000000002</v>
      </c>
      <c r="G67" s="410">
        <f>TRUNC(D67*G59*70%/30*(B67-B66+1),4)</f>
        <v>93.59</v>
      </c>
      <c r="H67" s="411">
        <f>TRUNC(D67*H59/30*(B67-B66+1),4)</f>
        <v>1.2733000000000001</v>
      </c>
      <c r="I67" s="412">
        <f>TRUNC(D67*I59*70%/30*(B67-B66+1),4)</f>
        <v>8.9132999999999996</v>
      </c>
    </row>
    <row r="68" spans="1:9" ht="18" customHeight="1">
      <c r="A68" s="350" t="s">
        <v>584</v>
      </c>
      <c r="B68" s="351" t="s">
        <v>585</v>
      </c>
      <c r="C68" s="352"/>
      <c r="D68" s="353"/>
      <c r="E68" s="354">
        <f>SUM(E61:E67)</f>
        <v>95.759999999999991</v>
      </c>
      <c r="F68" s="355">
        <f>SUM(F61:F67)</f>
        <v>9.1198999999999995</v>
      </c>
      <c r="G68" s="356">
        <f>SUM(G61:G67)</f>
        <v>335.15999999999997</v>
      </c>
      <c r="H68" s="413">
        <f>SUM(H61:H67)</f>
        <v>4.5598999999999998</v>
      </c>
      <c r="I68" s="358">
        <f>SUM(I61:I67)</f>
        <v>31.919899999999998</v>
      </c>
    </row>
    <row r="69" spans="1:9" ht="18" customHeight="1">
      <c r="A69" s="359" t="s">
        <v>586</v>
      </c>
      <c r="B69" s="360" t="s">
        <v>587</v>
      </c>
      <c r="C69" s="361"/>
      <c r="D69" s="362"/>
      <c r="E69" s="363">
        <f>ROUND(E68,0)</f>
        <v>96</v>
      </c>
      <c r="F69" s="364">
        <f>ROUND(F68,0)</f>
        <v>9</v>
      </c>
      <c r="G69" s="365">
        <f>ROUND(G68,0)</f>
        <v>335</v>
      </c>
      <c r="H69" s="414">
        <f>ROUND(H68,0)</f>
        <v>5</v>
      </c>
      <c r="I69" s="367">
        <f>ROUND(I68,0)</f>
        <v>32</v>
      </c>
    </row>
    <row r="70" spans="1:9" ht="18" customHeight="1">
      <c r="B70" s="375"/>
      <c r="C70" s="368"/>
      <c r="D70" s="415"/>
      <c r="E70" s="369" t="s">
        <v>588</v>
      </c>
      <c r="F70" s="416">
        <f>SUM(E69:F69)</f>
        <v>105</v>
      </c>
      <c r="G70" s="371" t="s">
        <v>589</v>
      </c>
      <c r="H70" s="417">
        <f>SUM(G69:I69)</f>
        <v>372</v>
      </c>
      <c r="I70" s="418"/>
    </row>
    <row r="71" spans="1:9">
      <c r="B71" s="375"/>
      <c r="C71" s="368"/>
      <c r="D71" s="318"/>
      <c r="E71" s="369"/>
      <c r="F71" s="370"/>
      <c r="G71" s="371"/>
      <c r="H71" s="372"/>
    </row>
    <row r="72" spans="1:9">
      <c r="A72" s="376" t="s">
        <v>598</v>
      </c>
      <c r="B72" s="377"/>
      <c r="C72" s="377"/>
      <c r="D72" s="377"/>
      <c r="E72" s="377"/>
      <c r="F72" s="377"/>
      <c r="G72" s="377"/>
      <c r="H72" s="377"/>
      <c r="I72" s="377"/>
    </row>
    <row r="73" spans="1:9">
      <c r="A73" s="526"/>
      <c r="B73" s="529" t="s">
        <v>574</v>
      </c>
      <c r="C73" s="529" t="s">
        <v>575</v>
      </c>
      <c r="D73" s="533" t="s">
        <v>576</v>
      </c>
      <c r="E73" s="536" t="s">
        <v>577</v>
      </c>
      <c r="F73" s="537"/>
      <c r="G73" s="538" t="s">
        <v>578</v>
      </c>
      <c r="H73" s="539"/>
      <c r="I73" s="540"/>
    </row>
    <row r="74" spans="1:9">
      <c r="A74" s="527"/>
      <c r="B74" s="530"/>
      <c r="C74" s="530"/>
      <c r="D74" s="534"/>
      <c r="E74" s="305" t="s">
        <v>594</v>
      </c>
      <c r="F74" s="306" t="s">
        <v>595</v>
      </c>
      <c r="G74" s="307" t="s">
        <v>594</v>
      </c>
      <c r="H74" s="308" t="s">
        <v>596</v>
      </c>
      <c r="I74" s="309" t="s">
        <v>595</v>
      </c>
    </row>
    <row r="75" spans="1:9" ht="19.5" customHeight="1">
      <c r="A75" s="528"/>
      <c r="B75" s="531"/>
      <c r="C75" s="532"/>
      <c r="D75" s="535"/>
      <c r="E75" s="310">
        <v>0.105</v>
      </c>
      <c r="F75" s="311">
        <v>0.01</v>
      </c>
      <c r="G75" s="312">
        <v>0.105</v>
      </c>
      <c r="H75" s="313">
        <v>1E-3</v>
      </c>
      <c r="I75" s="314">
        <v>0.01</v>
      </c>
    </row>
    <row r="76" spans="1:9" ht="18" customHeight="1">
      <c r="A76" s="373" t="s">
        <v>599</v>
      </c>
      <c r="B76" s="316">
        <v>1100301</v>
      </c>
      <c r="C76" s="317" t="s">
        <v>582</v>
      </c>
      <c r="D76" s="378">
        <v>11100</v>
      </c>
      <c r="E76" s="319"/>
      <c r="F76" s="379"/>
      <c r="G76" s="380"/>
      <c r="H76" s="381"/>
      <c r="I76" s="378"/>
    </row>
    <row r="77" spans="1:9" ht="18" customHeight="1">
      <c r="A77" s="373"/>
      <c r="B77" s="340">
        <v>1100304</v>
      </c>
      <c r="C77" s="326" t="s">
        <v>583</v>
      </c>
      <c r="D77" s="382">
        <f>D76</f>
        <v>11100</v>
      </c>
      <c r="E77" s="328">
        <f>TRUNC(D77*E75*20%/30*(B77-B76+1),4)</f>
        <v>31.08</v>
      </c>
      <c r="F77" s="383">
        <f>TRUNC(D77*F75*20%/30*(B77-B76+1),4)</f>
        <v>2.96</v>
      </c>
      <c r="G77" s="330">
        <f>TRUNC(D77*G75*70%/30*(B77-B76+1),4)</f>
        <v>108.78</v>
      </c>
      <c r="H77" s="384">
        <f>TRUNC(D77*H75/30*(B77-B76+1),4)</f>
        <v>1.48</v>
      </c>
      <c r="I77" s="332">
        <f>TRUNC(D77*I75*70%/30*(B77-B76+1),4)</f>
        <v>10.36</v>
      </c>
    </row>
    <row r="78" spans="1:9" ht="18" customHeight="1">
      <c r="A78" s="419"/>
      <c r="B78" s="388">
        <v>1100305</v>
      </c>
      <c r="C78" s="389" t="s">
        <v>582</v>
      </c>
      <c r="D78" s="390">
        <v>33300</v>
      </c>
      <c r="E78" s="391"/>
      <c r="F78" s="392"/>
      <c r="G78" s="393"/>
      <c r="H78" s="394"/>
      <c r="I78" s="395"/>
    </row>
    <row r="79" spans="1:9" ht="18" customHeight="1">
      <c r="A79" s="419"/>
      <c r="B79" s="396">
        <v>1100330</v>
      </c>
      <c r="C79" s="397" t="s">
        <v>583</v>
      </c>
      <c r="D79" s="398">
        <f>D78</f>
        <v>33300</v>
      </c>
      <c r="E79" s="399">
        <f>TRUNC(D79*E75*20%/30*(B79-B78+1),4)</f>
        <v>606.05999999999995</v>
      </c>
      <c r="F79" s="400">
        <f>TRUNC(D79*F75*20%/30*(B79-B78+1),4)</f>
        <v>57.72</v>
      </c>
      <c r="G79" s="401">
        <f>TRUNC(D79*G75*70%/30*(B79-B78+1),4)</f>
        <v>2121.21</v>
      </c>
      <c r="H79" s="402">
        <f>TRUNC(D79*H75/30*(B79-B78+1),4)</f>
        <v>28.86</v>
      </c>
      <c r="I79" s="403">
        <f>TRUNC(D79*I75*70%/30*(B79-B78+1),4)</f>
        <v>202.02</v>
      </c>
    </row>
    <row r="80" spans="1:9" ht="18" customHeight="1">
      <c r="A80" s="350" t="s">
        <v>584</v>
      </c>
      <c r="B80" s="351" t="s">
        <v>585</v>
      </c>
      <c r="C80" s="352"/>
      <c r="D80" s="353"/>
      <c r="E80" s="354">
        <f>SUM(E77:E79)</f>
        <v>637.14</v>
      </c>
      <c r="F80" s="355">
        <f>SUM(F77:F79)</f>
        <v>60.68</v>
      </c>
      <c r="G80" s="356">
        <f>SUM(G77:G79)</f>
        <v>2229.9900000000002</v>
      </c>
      <c r="H80" s="413">
        <f>SUM(H77:H79)</f>
        <v>30.34</v>
      </c>
      <c r="I80" s="358">
        <f>SUM(I77:I79)</f>
        <v>212.38</v>
      </c>
    </row>
    <row r="81" spans="1:9" ht="18" customHeight="1">
      <c r="A81" s="420" t="s">
        <v>586</v>
      </c>
      <c r="B81" s="421" t="s">
        <v>587</v>
      </c>
      <c r="C81" s="422"/>
      <c r="D81" s="423"/>
      <c r="E81" s="363">
        <f>ROUND(E80,0)</f>
        <v>637</v>
      </c>
      <c r="F81" s="364">
        <f>ROUND(F80,0)</f>
        <v>61</v>
      </c>
      <c r="G81" s="365">
        <f>ROUND(G80,0)</f>
        <v>2230</v>
      </c>
      <c r="H81" s="414">
        <f>ROUND(H80,0)</f>
        <v>30</v>
      </c>
      <c r="I81" s="367">
        <f>ROUND(I80,0)</f>
        <v>212</v>
      </c>
    </row>
    <row r="82" spans="1:9" ht="18" customHeight="1">
      <c r="A82" s="418"/>
      <c r="B82" s="424"/>
      <c r="C82" s="425"/>
      <c r="D82" s="415"/>
      <c r="E82" s="426" t="s">
        <v>588</v>
      </c>
      <c r="F82" s="416">
        <f>SUM(E81:F81)</f>
        <v>698</v>
      </c>
      <c r="G82" s="427" t="s">
        <v>589</v>
      </c>
      <c r="H82" s="417">
        <f>SUM(G81:I81)</f>
        <v>2472</v>
      </c>
      <c r="I82" s="418"/>
    </row>
    <row r="83" spans="1:9" ht="63.75" customHeight="1">
      <c r="A83" s="542" t="s">
        <v>600</v>
      </c>
      <c r="B83" s="542"/>
      <c r="C83" s="542"/>
      <c r="D83" s="542"/>
      <c r="E83" s="542"/>
      <c r="F83" s="542"/>
      <c r="G83" s="542"/>
      <c r="H83" s="542"/>
      <c r="I83" s="542"/>
    </row>
    <row r="84" spans="1:9" ht="21" customHeight="1">
      <c r="A84" s="428"/>
      <c r="B84" s="428"/>
      <c r="C84" s="428"/>
      <c r="D84" s="428"/>
      <c r="E84" s="428"/>
      <c r="F84" s="428"/>
      <c r="G84" s="428"/>
      <c r="H84" s="428"/>
      <c r="I84" s="428"/>
    </row>
    <row r="85" spans="1:9" ht="19.5">
      <c r="A85" s="295" t="s">
        <v>601</v>
      </c>
      <c r="C85" s="102"/>
      <c r="I85" s="300"/>
    </row>
    <row r="86" spans="1:9" ht="20.25" customHeight="1">
      <c r="A86" s="376" t="s">
        <v>602</v>
      </c>
      <c r="B86" s="377"/>
      <c r="C86" s="377"/>
      <c r="D86" s="377"/>
      <c r="E86" s="377"/>
      <c r="F86" s="377"/>
      <c r="G86" s="377"/>
      <c r="H86" s="377"/>
      <c r="I86" s="377"/>
    </row>
    <row r="87" spans="1:9">
      <c r="A87" s="526"/>
      <c r="B87" s="529" t="s">
        <v>574</v>
      </c>
      <c r="C87" s="529" t="s">
        <v>575</v>
      </c>
      <c r="D87" s="533" t="s">
        <v>576</v>
      </c>
      <c r="E87" s="536" t="s">
        <v>577</v>
      </c>
      <c r="F87" s="537"/>
      <c r="G87" s="543" t="s">
        <v>578</v>
      </c>
      <c r="H87" s="544"/>
      <c r="I87" s="545"/>
    </row>
    <row r="88" spans="1:9">
      <c r="A88" s="527"/>
      <c r="B88" s="530"/>
      <c r="C88" s="530"/>
      <c r="D88" s="534"/>
      <c r="E88" s="305" t="s">
        <v>594</v>
      </c>
      <c r="F88" s="306" t="s">
        <v>595</v>
      </c>
      <c r="G88" s="429" t="s">
        <v>594</v>
      </c>
      <c r="H88" s="430" t="s">
        <v>596</v>
      </c>
      <c r="I88" s="431" t="s">
        <v>595</v>
      </c>
    </row>
    <row r="89" spans="1:9">
      <c r="A89" s="528"/>
      <c r="B89" s="531"/>
      <c r="C89" s="532"/>
      <c r="D89" s="535"/>
      <c r="E89" s="310">
        <v>0.105</v>
      </c>
      <c r="F89" s="311">
        <v>0.01</v>
      </c>
      <c r="G89" s="432">
        <v>0.105</v>
      </c>
      <c r="H89" s="433">
        <v>1E-3</v>
      </c>
      <c r="I89" s="434">
        <v>0.01</v>
      </c>
    </row>
    <row r="90" spans="1:9" ht="18" customHeight="1">
      <c r="A90" s="435" t="s">
        <v>603</v>
      </c>
      <c r="B90" s="316">
        <v>1100306</v>
      </c>
      <c r="C90" s="317" t="s">
        <v>582</v>
      </c>
      <c r="D90" s="318">
        <v>11100</v>
      </c>
      <c r="E90" s="435"/>
      <c r="F90" s="436"/>
      <c r="G90" s="437"/>
      <c r="H90" s="438"/>
      <c r="I90" s="439"/>
    </row>
    <row r="91" spans="1:9" ht="18" customHeight="1">
      <c r="A91" s="440"/>
      <c r="B91" s="340">
        <v>1100306</v>
      </c>
      <c r="C91" s="326" t="s">
        <v>583</v>
      </c>
      <c r="D91" s="327">
        <f>D90</f>
        <v>11100</v>
      </c>
      <c r="E91" s="441"/>
      <c r="F91" s="442"/>
      <c r="G91" s="443"/>
      <c r="H91" s="444">
        <f>ROUND(D91*H89/30*(B91-B90+1),4)</f>
        <v>0.37</v>
      </c>
      <c r="I91" s="445"/>
    </row>
    <row r="92" spans="1:9" ht="18" customHeight="1">
      <c r="A92" s="440"/>
      <c r="B92" s="325">
        <v>1100312</v>
      </c>
      <c r="C92" s="334" t="s">
        <v>582</v>
      </c>
      <c r="D92" s="318">
        <v>11100</v>
      </c>
      <c r="E92" s="440"/>
      <c r="F92" s="436"/>
      <c r="G92" s="446"/>
      <c r="H92" s="447"/>
      <c r="I92" s="439"/>
    </row>
    <row r="93" spans="1:9" ht="18" customHeight="1">
      <c r="A93" s="440"/>
      <c r="B93" s="340">
        <v>1100312</v>
      </c>
      <c r="C93" s="326" t="s">
        <v>583</v>
      </c>
      <c r="D93" s="327">
        <f>D92</f>
        <v>11100</v>
      </c>
      <c r="E93" s="441"/>
      <c r="F93" s="442"/>
      <c r="G93" s="443"/>
      <c r="H93" s="444">
        <f>ROUND(D93*H89/30*(B93-B92+1),4)</f>
        <v>0.37</v>
      </c>
      <c r="I93" s="445"/>
    </row>
    <row r="94" spans="1:9" ht="18" customHeight="1">
      <c r="A94" s="440"/>
      <c r="B94" s="325">
        <v>1100319</v>
      </c>
      <c r="C94" s="334" t="s">
        <v>582</v>
      </c>
      <c r="D94" s="318">
        <v>11100</v>
      </c>
      <c r="E94" s="440"/>
      <c r="F94" s="436"/>
      <c r="G94" s="446"/>
      <c r="H94" s="447"/>
      <c r="I94" s="439"/>
    </row>
    <row r="95" spans="1:9" ht="18" customHeight="1">
      <c r="A95" s="440"/>
      <c r="B95" s="340">
        <v>1100319</v>
      </c>
      <c r="C95" s="326" t="s">
        <v>583</v>
      </c>
      <c r="D95" s="327">
        <f>D94</f>
        <v>11100</v>
      </c>
      <c r="E95" s="441"/>
      <c r="F95" s="442"/>
      <c r="G95" s="443"/>
      <c r="H95" s="444">
        <f>ROUND(D95*H89/30*(B95-B94+1),4)</f>
        <v>0.37</v>
      </c>
      <c r="I95" s="445"/>
    </row>
    <row r="96" spans="1:9" ht="18" customHeight="1">
      <c r="A96" s="440"/>
      <c r="B96" s="325">
        <v>1100326</v>
      </c>
      <c r="C96" s="334" t="s">
        <v>582</v>
      </c>
      <c r="D96" s="318">
        <v>11100</v>
      </c>
      <c r="E96" s="440"/>
      <c r="F96" s="436"/>
      <c r="G96" s="446"/>
      <c r="H96" s="447"/>
      <c r="I96" s="439"/>
    </row>
    <row r="97" spans="1:9" ht="18" customHeight="1">
      <c r="A97" s="341"/>
      <c r="B97" s="342">
        <v>1100326</v>
      </c>
      <c r="C97" s="343" t="s">
        <v>583</v>
      </c>
      <c r="D97" s="344">
        <f>D96</f>
        <v>11100</v>
      </c>
      <c r="E97" s="448"/>
      <c r="F97" s="449"/>
      <c r="G97" s="450"/>
      <c r="H97" s="451">
        <f>ROUND(D97*H89/30*(B97-B96+1),4)</f>
        <v>0.37</v>
      </c>
      <c r="I97" s="452"/>
    </row>
    <row r="98" spans="1:9" ht="18" customHeight="1">
      <c r="A98" s="350" t="s">
        <v>584</v>
      </c>
      <c r="B98" s="351" t="s">
        <v>585</v>
      </c>
      <c r="C98" s="352"/>
      <c r="D98" s="353"/>
      <c r="E98" s="354"/>
      <c r="F98" s="355"/>
      <c r="G98" s="356"/>
      <c r="H98" s="357">
        <f>SUM(H90:H97)</f>
        <v>1.48</v>
      </c>
      <c r="I98" s="358"/>
    </row>
    <row r="99" spans="1:9" ht="18" customHeight="1">
      <c r="A99" s="420" t="s">
        <v>586</v>
      </c>
      <c r="B99" s="421" t="s">
        <v>587</v>
      </c>
      <c r="C99" s="422"/>
      <c r="D99" s="423"/>
      <c r="E99" s="453"/>
      <c r="F99" s="454"/>
      <c r="G99" s="455"/>
      <c r="H99" s="456">
        <f>ROUND(H98,0)</f>
        <v>1</v>
      </c>
      <c r="I99" s="457"/>
    </row>
    <row r="100" spans="1:9" ht="18" customHeight="1">
      <c r="B100" s="318"/>
      <c r="C100" s="368"/>
      <c r="D100" s="318"/>
      <c r="E100" s="318"/>
      <c r="F100" s="318"/>
      <c r="G100" s="458" t="s">
        <v>589</v>
      </c>
      <c r="H100" s="417">
        <f>SUM(G99:I99)</f>
        <v>1</v>
      </c>
      <c r="I100" s="459"/>
    </row>
    <row r="101" spans="1:9">
      <c r="B101" s="318"/>
      <c r="C101" s="368"/>
      <c r="D101" s="318"/>
      <c r="E101" s="318"/>
      <c r="F101" s="318"/>
      <c r="G101" s="460"/>
      <c r="H101" s="372"/>
      <c r="I101" s="459"/>
    </row>
    <row r="102" spans="1:9" ht="20.25" customHeight="1">
      <c r="A102" s="376" t="s">
        <v>604</v>
      </c>
      <c r="B102" s="377"/>
      <c r="C102" s="377"/>
      <c r="D102" s="377"/>
      <c r="E102" s="377"/>
      <c r="F102" s="377"/>
      <c r="G102" s="377"/>
      <c r="H102" s="377"/>
      <c r="I102" s="377"/>
    </row>
    <row r="103" spans="1:9">
      <c r="A103" s="526"/>
      <c r="B103" s="529" t="s">
        <v>574</v>
      </c>
      <c r="C103" s="529" t="s">
        <v>575</v>
      </c>
      <c r="D103" s="533" t="s">
        <v>576</v>
      </c>
      <c r="E103" s="536" t="s">
        <v>577</v>
      </c>
      <c r="F103" s="537"/>
      <c r="G103" s="543" t="s">
        <v>578</v>
      </c>
      <c r="H103" s="544"/>
      <c r="I103" s="545"/>
    </row>
    <row r="104" spans="1:9">
      <c r="A104" s="527"/>
      <c r="B104" s="530"/>
      <c r="C104" s="530"/>
      <c r="D104" s="534"/>
      <c r="E104" s="305" t="s">
        <v>594</v>
      </c>
      <c r="F104" s="306" t="s">
        <v>595</v>
      </c>
      <c r="G104" s="429" t="s">
        <v>594</v>
      </c>
      <c r="H104" s="430" t="s">
        <v>596</v>
      </c>
      <c r="I104" s="431" t="s">
        <v>595</v>
      </c>
    </row>
    <row r="105" spans="1:9">
      <c r="A105" s="528"/>
      <c r="B105" s="531"/>
      <c r="C105" s="532"/>
      <c r="D105" s="535"/>
      <c r="E105" s="310">
        <v>0.105</v>
      </c>
      <c r="F105" s="311">
        <v>0.01</v>
      </c>
      <c r="G105" s="432">
        <v>0.105</v>
      </c>
      <c r="H105" s="433">
        <v>1E-3</v>
      </c>
      <c r="I105" s="434">
        <v>0.01</v>
      </c>
    </row>
    <row r="106" spans="1:9" ht="18" customHeight="1">
      <c r="A106" s="435" t="s">
        <v>605</v>
      </c>
      <c r="B106" s="461">
        <v>1100306</v>
      </c>
      <c r="C106" s="317" t="s">
        <v>582</v>
      </c>
      <c r="D106" s="318">
        <v>11100</v>
      </c>
      <c r="E106" s="435"/>
      <c r="F106" s="436"/>
      <c r="G106" s="437"/>
      <c r="H106" s="438"/>
      <c r="I106" s="439"/>
    </row>
    <row r="107" spans="1:9" ht="18" customHeight="1">
      <c r="A107" s="462"/>
      <c r="B107" s="463">
        <v>1100306</v>
      </c>
      <c r="C107" s="343" t="s">
        <v>583</v>
      </c>
      <c r="D107" s="318">
        <f>D106</f>
        <v>11100</v>
      </c>
      <c r="E107" s="440"/>
      <c r="F107" s="436"/>
      <c r="G107" s="446"/>
      <c r="H107" s="447">
        <f>ROUND(D107*H105/30*(B107-B106+1),4)</f>
        <v>0.37</v>
      </c>
      <c r="I107" s="439"/>
    </row>
    <row r="108" spans="1:9" ht="18" customHeight="1">
      <c r="A108" s="350" t="s">
        <v>584</v>
      </c>
      <c r="B108" s="464" t="s">
        <v>585</v>
      </c>
      <c r="C108" s="352"/>
      <c r="D108" s="353"/>
      <c r="E108" s="354"/>
      <c r="F108" s="355"/>
      <c r="G108" s="356"/>
      <c r="H108" s="357">
        <f>SUM(H106:H107)</f>
        <v>0.37</v>
      </c>
      <c r="I108" s="358"/>
    </row>
    <row r="109" spans="1:9" ht="18" customHeight="1">
      <c r="A109" s="420" t="s">
        <v>586</v>
      </c>
      <c r="B109" s="421" t="s">
        <v>606</v>
      </c>
      <c r="C109" s="422"/>
      <c r="D109" s="423"/>
      <c r="E109" s="453"/>
      <c r="F109" s="454"/>
      <c r="G109" s="455"/>
      <c r="H109" s="456">
        <f>ROUNDUP(H108,0)</f>
        <v>1</v>
      </c>
      <c r="I109" s="457"/>
    </row>
    <row r="110" spans="1:9" ht="18" customHeight="1">
      <c r="A110" s="465"/>
      <c r="B110" s="284"/>
      <c r="C110" s="284"/>
      <c r="D110" s="284"/>
      <c r="E110" s="284"/>
      <c r="F110" s="284"/>
      <c r="G110" s="458" t="s">
        <v>589</v>
      </c>
      <c r="H110" s="417">
        <f>SUM(G109:I109)</f>
        <v>1</v>
      </c>
      <c r="I110" s="459"/>
    </row>
    <row r="111" spans="1:9">
      <c r="B111" s="318"/>
      <c r="C111" s="368"/>
      <c r="D111" s="318"/>
      <c r="E111" s="318"/>
      <c r="F111" s="318"/>
      <c r="G111" s="318"/>
      <c r="H111" s="318"/>
      <c r="I111" s="466"/>
    </row>
    <row r="112" spans="1:9" ht="31.5" customHeight="1" thickBot="1">
      <c r="A112" s="467" t="s">
        <v>607</v>
      </c>
      <c r="B112" s="467"/>
      <c r="C112" s="467"/>
      <c r="D112" s="467"/>
      <c r="E112" s="467"/>
      <c r="F112" s="467"/>
      <c r="G112" s="467"/>
      <c r="H112" s="468"/>
      <c r="I112" s="468"/>
    </row>
    <row r="113" spans="1:15" ht="15.75" customHeight="1" thickTop="1"/>
    <row r="114" spans="1:15" ht="47.25" customHeight="1">
      <c r="A114" s="546" t="s">
        <v>608</v>
      </c>
      <c r="B114" s="546"/>
      <c r="C114" s="546"/>
      <c r="D114" s="546"/>
      <c r="E114" s="546"/>
      <c r="F114" s="546"/>
      <c r="G114" s="546"/>
      <c r="H114" s="546"/>
      <c r="I114" s="546"/>
    </row>
    <row r="115" spans="1:15" ht="58.5" customHeight="1">
      <c r="A115" s="547" t="s">
        <v>609</v>
      </c>
      <c r="B115" s="547"/>
      <c r="C115" s="547"/>
      <c r="D115" s="547"/>
      <c r="E115" s="547"/>
      <c r="F115" s="547"/>
      <c r="G115" s="547"/>
      <c r="H115" s="547"/>
      <c r="I115" s="548"/>
    </row>
    <row r="116" spans="1:15">
      <c r="A116" s="549"/>
      <c r="B116" s="550"/>
      <c r="C116" s="550"/>
      <c r="D116" s="550"/>
      <c r="E116" s="550"/>
      <c r="F116" s="550"/>
      <c r="G116" s="550"/>
      <c r="H116" s="550"/>
      <c r="I116" s="551"/>
    </row>
    <row r="117" spans="1:15">
      <c r="A117" s="469" t="s">
        <v>610</v>
      </c>
      <c r="C117" s="552" t="s">
        <v>611</v>
      </c>
      <c r="D117" s="553"/>
      <c r="E117" s="553"/>
      <c r="F117" s="554"/>
      <c r="G117" s="470" t="s">
        <v>612</v>
      </c>
      <c r="H117" s="471"/>
      <c r="I117" s="472"/>
    </row>
    <row r="118" spans="1:15" ht="18" customHeight="1">
      <c r="B118" s="473" t="s">
        <v>613</v>
      </c>
      <c r="C118" s="474" t="s">
        <v>614</v>
      </c>
      <c r="D118" s="418"/>
      <c r="E118" s="418"/>
      <c r="F118" s="475">
        <f>30300 *10.5% * 20 %</f>
        <v>636.30000000000007</v>
      </c>
      <c r="G118" s="476">
        <f>ROUND(F118,0)</f>
        <v>636</v>
      </c>
      <c r="I118" s="477"/>
      <c r="J118" s="478"/>
    </row>
    <row r="119" spans="1:15" ht="18" customHeight="1">
      <c r="C119" s="373" t="s">
        <v>615</v>
      </c>
      <c r="F119" s="479">
        <f>30300*1%*20% /30*14</f>
        <v>28.28</v>
      </c>
      <c r="G119" s="480">
        <f>ROUND(F119,0)</f>
        <v>28</v>
      </c>
      <c r="I119" s="481"/>
    </row>
    <row r="120" spans="1:15" ht="18" customHeight="1">
      <c r="C120" s="482"/>
      <c r="D120" s="483"/>
      <c r="E120" s="484"/>
      <c r="F120" s="485"/>
      <c r="G120" s="486">
        <f>SUM(G118:G119)</f>
        <v>664</v>
      </c>
      <c r="H120" s="483"/>
      <c r="I120" s="487"/>
    </row>
    <row r="121" spans="1:15" ht="18" customHeight="1">
      <c r="B121" s="488" t="s">
        <v>44</v>
      </c>
      <c r="C121" s="474" t="s">
        <v>616</v>
      </c>
      <c r="D121" s="418"/>
      <c r="E121" s="418"/>
      <c r="F121" s="475">
        <f>30300*10.5%* 70 %</f>
        <v>2227.0499999999997</v>
      </c>
      <c r="G121" s="489">
        <f>ROUND(F121,0)</f>
        <v>2227</v>
      </c>
      <c r="H121" s="418"/>
      <c r="I121" s="490"/>
    </row>
    <row r="122" spans="1:15" ht="18" customHeight="1">
      <c r="C122" s="373" t="s">
        <v>617</v>
      </c>
      <c r="F122" s="479">
        <f>30300*1%*70% /30*14</f>
        <v>98.97999999999999</v>
      </c>
      <c r="G122" s="491">
        <f>ROUND(F122,0)</f>
        <v>99</v>
      </c>
      <c r="I122" s="492"/>
    </row>
    <row r="123" spans="1:15" ht="18" customHeight="1">
      <c r="C123" s="493" t="s">
        <v>618</v>
      </c>
      <c r="D123" s="494"/>
      <c r="E123" s="494"/>
      <c r="F123" s="479">
        <f>30300 *0.1%</f>
        <v>30.3</v>
      </c>
      <c r="G123" s="495">
        <f>ROUND(F123,0)</f>
        <v>30</v>
      </c>
      <c r="I123" s="492"/>
    </row>
    <row r="124" spans="1:15" ht="18" customHeight="1">
      <c r="C124" s="496"/>
      <c r="D124" s="497"/>
      <c r="E124" s="497"/>
      <c r="F124" s="498"/>
      <c r="G124" s="499">
        <f>SUM(G121:G123)</f>
        <v>2356</v>
      </c>
      <c r="H124" s="483"/>
      <c r="I124" s="498"/>
    </row>
    <row r="125" spans="1:15" ht="23.25" customHeight="1">
      <c r="C125" s="488"/>
      <c r="D125" s="53"/>
      <c r="E125" s="53"/>
      <c r="G125" s="500"/>
    </row>
    <row r="126" spans="1:15" ht="42.75" customHeight="1">
      <c r="A126" s="555" t="s">
        <v>619</v>
      </c>
      <c r="B126" s="555"/>
      <c r="C126" s="555"/>
      <c r="D126" s="555"/>
      <c r="E126" s="555"/>
      <c r="F126" s="555"/>
      <c r="G126" s="555"/>
      <c r="H126" s="555"/>
      <c r="I126" s="555"/>
      <c r="O126" s="501"/>
    </row>
    <row r="127" spans="1:15" ht="36.75" customHeight="1">
      <c r="A127" s="546" t="s">
        <v>620</v>
      </c>
      <c r="B127" s="546"/>
      <c r="C127" s="546"/>
      <c r="D127" s="546"/>
      <c r="E127" s="546"/>
      <c r="F127" s="546"/>
      <c r="G127" s="546"/>
      <c r="H127" s="546"/>
      <c r="I127" s="546"/>
    </row>
    <row r="128" spans="1:15" ht="64.5" customHeight="1">
      <c r="A128" s="547" t="s">
        <v>621</v>
      </c>
      <c r="B128" s="547"/>
      <c r="C128" s="547"/>
      <c r="D128" s="547"/>
      <c r="E128" s="547"/>
      <c r="F128" s="547"/>
      <c r="G128" s="547"/>
      <c r="H128" s="547"/>
      <c r="I128" s="548"/>
    </row>
    <row r="129" spans="1:9" ht="19.5" customHeight="1">
      <c r="A129" s="549"/>
      <c r="B129" s="550"/>
      <c r="C129" s="550"/>
      <c r="D129" s="550"/>
      <c r="E129" s="550"/>
      <c r="F129" s="550"/>
      <c r="G129" s="550"/>
      <c r="H129" s="550"/>
      <c r="I129" s="551"/>
    </row>
    <row r="130" spans="1:9" ht="18" customHeight="1">
      <c r="A130" s="469" t="s">
        <v>622</v>
      </c>
      <c r="B130" s="469"/>
      <c r="C130" s="552" t="s">
        <v>623</v>
      </c>
      <c r="D130" s="553"/>
      <c r="E130" s="553"/>
      <c r="F130" s="554"/>
      <c r="G130" s="470" t="s">
        <v>612</v>
      </c>
      <c r="H130" s="471"/>
      <c r="I130" s="472"/>
    </row>
    <row r="131" spans="1:9" ht="18" customHeight="1">
      <c r="B131" s="473" t="s">
        <v>613</v>
      </c>
      <c r="C131" s="474" t="s">
        <v>624</v>
      </c>
      <c r="D131" s="418"/>
      <c r="E131" s="418"/>
      <c r="F131" s="475">
        <f>30300 *10.5% * 20 %</f>
        <v>636.30000000000007</v>
      </c>
      <c r="G131" s="476">
        <f>ROUND(F131,0)</f>
        <v>636</v>
      </c>
      <c r="I131" s="477"/>
    </row>
    <row r="132" spans="1:9" ht="18" customHeight="1">
      <c r="C132" s="373" t="s">
        <v>625</v>
      </c>
      <c r="F132" s="479">
        <f>30300*1%*20% /30*11</f>
        <v>22.22</v>
      </c>
      <c r="G132" s="480">
        <f>ROUND(F132,0)</f>
        <v>22</v>
      </c>
      <c r="I132" s="481"/>
    </row>
    <row r="133" spans="1:9" ht="18" customHeight="1">
      <c r="C133" s="482"/>
      <c r="D133" s="483"/>
      <c r="E133" s="484"/>
      <c r="F133" s="485"/>
      <c r="G133" s="486">
        <f>SUM(G131:G132)</f>
        <v>658</v>
      </c>
      <c r="H133" s="483"/>
      <c r="I133" s="487"/>
    </row>
    <row r="134" spans="1:9" ht="18" customHeight="1">
      <c r="B134" s="488" t="s">
        <v>44</v>
      </c>
      <c r="C134" s="474" t="s">
        <v>626</v>
      </c>
      <c r="D134" s="418"/>
      <c r="E134" s="418"/>
      <c r="F134" s="475">
        <f>30300*10.5%*70%</f>
        <v>2227.0499999999997</v>
      </c>
      <c r="G134" s="489">
        <f>ROUND(F134,0)</f>
        <v>2227</v>
      </c>
      <c r="H134" s="418"/>
      <c r="I134" s="490"/>
    </row>
    <row r="135" spans="1:9" ht="18" customHeight="1">
      <c r="C135" s="373" t="s">
        <v>627</v>
      </c>
      <c r="F135" s="479">
        <f>30300*1%*70% /30*11</f>
        <v>77.77</v>
      </c>
      <c r="G135" s="491">
        <f>ROUND(F135,0)</f>
        <v>78</v>
      </c>
      <c r="I135" s="492"/>
    </row>
    <row r="136" spans="1:9" ht="18" customHeight="1">
      <c r="C136" s="493" t="s">
        <v>628</v>
      </c>
      <c r="D136" s="494"/>
      <c r="E136" s="494"/>
      <c r="F136" s="479">
        <f>30300*0.1%</f>
        <v>30.3</v>
      </c>
      <c r="G136" s="495">
        <f>ROUND(F136,0)</f>
        <v>30</v>
      </c>
      <c r="I136" s="492"/>
    </row>
    <row r="137" spans="1:9" ht="18" customHeight="1">
      <c r="C137" s="496"/>
      <c r="D137" s="497"/>
      <c r="E137" s="497"/>
      <c r="F137" s="498"/>
      <c r="G137" s="499">
        <f>SUM(G134:G136)</f>
        <v>2335</v>
      </c>
      <c r="H137" s="483"/>
      <c r="I137" s="498"/>
    </row>
    <row r="138" spans="1:9" ht="19.5" customHeight="1">
      <c r="C138" s="488"/>
      <c r="D138" s="53"/>
      <c r="E138" s="53"/>
      <c r="G138" s="500"/>
    </row>
    <row r="139" spans="1:9" ht="54.75" customHeight="1">
      <c r="A139" s="555" t="s">
        <v>629</v>
      </c>
      <c r="B139" s="555"/>
      <c r="C139" s="555"/>
      <c r="D139" s="555"/>
      <c r="E139" s="555"/>
      <c r="F139" s="555"/>
      <c r="G139" s="555"/>
      <c r="H139" s="555"/>
      <c r="I139" s="555"/>
    </row>
    <row r="140" spans="1:9" ht="23.25" customHeight="1">
      <c r="B140" s="556"/>
      <c r="C140" s="556"/>
      <c r="D140" s="556" t="s">
        <v>630</v>
      </c>
      <c r="E140" s="556"/>
      <c r="F140" s="556"/>
      <c r="G140" s="556"/>
      <c r="H140" s="556"/>
      <c r="I140" s="556"/>
    </row>
    <row r="141" spans="1:9" ht="22" thickBot="1">
      <c r="A141" s="467" t="s">
        <v>631</v>
      </c>
      <c r="B141" s="467"/>
      <c r="C141" s="467"/>
      <c r="D141" s="467"/>
      <c r="E141" s="467"/>
      <c r="F141" s="467"/>
      <c r="G141" s="467"/>
      <c r="H141" s="468"/>
      <c r="I141" s="468"/>
    </row>
    <row r="142" spans="1:9" ht="26.25" customHeight="1" thickTop="1">
      <c r="A142" s="102" t="s">
        <v>632</v>
      </c>
      <c r="F142" s="502"/>
      <c r="G142" s="503"/>
      <c r="H142" s="503"/>
      <c r="I142" s="503"/>
    </row>
    <row r="143" spans="1:9" ht="48.75" customHeight="1">
      <c r="A143" s="547" t="s">
        <v>633</v>
      </c>
      <c r="B143" s="547"/>
      <c r="C143" s="547"/>
      <c r="D143" s="547"/>
      <c r="E143" s="547"/>
      <c r="F143" s="547"/>
      <c r="G143" s="547"/>
      <c r="H143" s="547"/>
      <c r="I143" s="547"/>
    </row>
    <row r="145" spans="1:9" ht="18" customHeight="1">
      <c r="A145" s="469"/>
      <c r="C145" s="552" t="s">
        <v>634</v>
      </c>
      <c r="D145" s="553"/>
      <c r="E145" s="553"/>
      <c r="F145" s="554"/>
      <c r="G145" s="470" t="s">
        <v>612</v>
      </c>
      <c r="H145" s="471"/>
      <c r="I145" s="472"/>
    </row>
    <row r="146" spans="1:9" ht="18" customHeight="1">
      <c r="B146" s="504" t="s">
        <v>613</v>
      </c>
      <c r="C146" s="474" t="s">
        <v>635</v>
      </c>
      <c r="D146" s="418"/>
      <c r="E146" s="418"/>
      <c r="F146" s="475">
        <f>28800*10.5%*20%</f>
        <v>604.80000000000007</v>
      </c>
      <c r="G146" s="476">
        <f>ROUND(F146,0)</f>
        <v>605</v>
      </c>
      <c r="I146" s="477"/>
    </row>
    <row r="147" spans="1:9" ht="18" customHeight="1">
      <c r="C147" s="373" t="s">
        <v>636</v>
      </c>
      <c r="F147" s="479">
        <f>28800*1%*20%</f>
        <v>57.6</v>
      </c>
      <c r="G147" s="480">
        <f>ROUND(F147,0)</f>
        <v>58</v>
      </c>
      <c r="I147" s="481"/>
    </row>
    <row r="148" spans="1:9" ht="18" customHeight="1">
      <c r="C148" s="482"/>
      <c r="D148" s="483"/>
      <c r="E148" s="484"/>
      <c r="F148" s="485"/>
      <c r="G148" s="486">
        <f>SUM(G146:G147)</f>
        <v>663</v>
      </c>
      <c r="H148" s="483"/>
      <c r="I148" s="487"/>
    </row>
    <row r="149" spans="1:9" ht="18" customHeight="1">
      <c r="B149" s="89" t="s">
        <v>44</v>
      </c>
      <c r="C149" s="474" t="s">
        <v>637</v>
      </c>
      <c r="D149" s="418"/>
      <c r="E149" s="418"/>
      <c r="F149" s="475">
        <f>28800* 10.5% *70%</f>
        <v>2116.7999999999997</v>
      </c>
      <c r="G149" s="489">
        <f>ROUND(F149,0)</f>
        <v>2117</v>
      </c>
      <c r="H149" s="418"/>
      <c r="I149" s="490"/>
    </row>
    <row r="150" spans="1:9" ht="18" customHeight="1">
      <c r="C150" s="373" t="s">
        <v>638</v>
      </c>
      <c r="F150" s="479">
        <f>28800* 1% *70%</f>
        <v>201.6</v>
      </c>
      <c r="G150" s="491">
        <f>ROUND(F150,0)</f>
        <v>202</v>
      </c>
      <c r="I150" s="492"/>
    </row>
    <row r="151" spans="1:9" ht="18" customHeight="1">
      <c r="C151" s="493" t="s">
        <v>639</v>
      </c>
      <c r="D151" s="494"/>
      <c r="E151" s="494"/>
      <c r="F151" s="479">
        <f>28800*0.1%</f>
        <v>28.8</v>
      </c>
      <c r="G151" s="495">
        <f>ROUND(F151,0)</f>
        <v>29</v>
      </c>
      <c r="I151" s="492"/>
    </row>
    <row r="152" spans="1:9" ht="18" customHeight="1">
      <c r="C152" s="496"/>
      <c r="D152" s="497"/>
      <c r="E152" s="497"/>
      <c r="F152" s="498"/>
      <c r="G152" s="499">
        <f>SUM(G149:G151)</f>
        <v>2348</v>
      </c>
      <c r="H152" s="483"/>
      <c r="I152" s="498"/>
    </row>
    <row r="153" spans="1:9" ht="18" customHeight="1"/>
    <row r="154" spans="1:9" ht="18" customHeight="1">
      <c r="C154" s="552" t="s">
        <v>640</v>
      </c>
      <c r="D154" s="553"/>
      <c r="E154" s="553"/>
      <c r="F154" s="554"/>
      <c r="G154" s="470" t="s">
        <v>612</v>
      </c>
      <c r="H154" s="471"/>
      <c r="I154" s="472"/>
    </row>
    <row r="155" spans="1:9" ht="18" customHeight="1">
      <c r="B155" s="504" t="s">
        <v>613</v>
      </c>
      <c r="C155" s="474" t="s">
        <v>641</v>
      </c>
      <c r="D155" s="418"/>
      <c r="E155" s="418"/>
      <c r="F155" s="475">
        <f>28800 *10.5% * 20%/30*28</f>
        <v>564.48000000000013</v>
      </c>
      <c r="G155" s="476">
        <f>ROUND(F155,0)</f>
        <v>564</v>
      </c>
      <c r="I155" s="477"/>
    </row>
    <row r="156" spans="1:9" ht="18" customHeight="1">
      <c r="C156" s="373" t="s">
        <v>642</v>
      </c>
      <c r="F156" s="479">
        <f>28800 *1%*20%/30 *28</f>
        <v>53.760000000000005</v>
      </c>
      <c r="G156" s="480">
        <f>ROUND(F156,0)</f>
        <v>54</v>
      </c>
      <c r="I156" s="481"/>
    </row>
    <row r="157" spans="1:9" ht="18" customHeight="1">
      <c r="C157" s="482"/>
      <c r="D157" s="483"/>
      <c r="E157" s="484"/>
      <c r="F157" s="485"/>
      <c r="G157" s="486">
        <f>SUM(G155:G156)</f>
        <v>618</v>
      </c>
      <c r="H157" s="483"/>
      <c r="I157" s="487"/>
    </row>
    <row r="158" spans="1:9" ht="18" customHeight="1">
      <c r="B158" s="89" t="s">
        <v>44</v>
      </c>
      <c r="C158" s="474" t="s">
        <v>643</v>
      </c>
      <c r="D158" s="418"/>
      <c r="E158" s="418"/>
      <c r="F158" s="475">
        <f>28800*10.5%*70%/30*28</f>
        <v>1975.6799999999996</v>
      </c>
      <c r="G158" s="491">
        <f>ROUND(F158,0)</f>
        <v>1976</v>
      </c>
      <c r="H158" s="418"/>
      <c r="I158" s="490"/>
    </row>
    <row r="159" spans="1:9" ht="18" customHeight="1">
      <c r="C159" s="373" t="s">
        <v>644</v>
      </c>
      <c r="F159" s="479">
        <f>28800 *1%*70% / 30*28</f>
        <v>188.16</v>
      </c>
      <c r="G159" s="491">
        <f>ROUND(F159,0)</f>
        <v>188</v>
      </c>
      <c r="I159" s="492"/>
    </row>
    <row r="160" spans="1:9" ht="18" customHeight="1">
      <c r="C160" s="493" t="s">
        <v>645</v>
      </c>
      <c r="D160" s="494"/>
      <c r="E160" s="494"/>
      <c r="F160" s="479">
        <f>28800*0.1%/30*28</f>
        <v>26.880000000000003</v>
      </c>
      <c r="G160" s="495">
        <f>ROUND(F160,0)</f>
        <v>27</v>
      </c>
      <c r="I160" s="492"/>
    </row>
    <row r="161" spans="1:19" ht="18" customHeight="1">
      <c r="C161" s="496"/>
      <c r="D161" s="497"/>
      <c r="E161" s="497"/>
      <c r="F161" s="498"/>
      <c r="G161" s="499">
        <f>SUM(G158:G160)</f>
        <v>2191</v>
      </c>
      <c r="H161" s="483"/>
      <c r="I161" s="498"/>
    </row>
    <row r="163" spans="1:19">
      <c r="A163" s="379" t="s">
        <v>646</v>
      </c>
      <c r="B163" s="379" t="s">
        <v>613</v>
      </c>
      <c r="C163" s="505">
        <f>G148</f>
        <v>663</v>
      </c>
      <c r="D163" s="506">
        <f>G157</f>
        <v>618</v>
      </c>
      <c r="E163" s="507">
        <f>C163-D163</f>
        <v>45</v>
      </c>
    </row>
    <row r="164" spans="1:19">
      <c r="A164" s="508" t="s">
        <v>646</v>
      </c>
      <c r="B164" s="508" t="s">
        <v>44</v>
      </c>
      <c r="C164" s="505">
        <f>G152</f>
        <v>2348</v>
      </c>
      <c r="D164" s="506">
        <f>G161</f>
        <v>2191</v>
      </c>
      <c r="E164" s="509">
        <f>C164-D164</f>
        <v>157</v>
      </c>
    </row>
    <row r="165" spans="1:19" ht="14.25" customHeight="1"/>
    <row r="166" spans="1:19">
      <c r="R166" s="478"/>
      <c r="S166" s="510"/>
    </row>
    <row r="167" spans="1:19">
      <c r="F167" s="379"/>
      <c r="G167" s="379"/>
      <c r="H167" s="379"/>
      <c r="I167" s="379"/>
      <c r="O167" s="494"/>
      <c r="P167" s="494"/>
      <c r="Q167" s="494"/>
      <c r="R167" s="478"/>
      <c r="S167" s="510"/>
    </row>
    <row r="168" spans="1:19">
      <c r="C168" s="102"/>
      <c r="D168" s="550"/>
      <c r="E168" s="550"/>
      <c r="F168" s="478"/>
      <c r="O168" s="488"/>
      <c r="P168" s="53"/>
      <c r="Q168" s="53"/>
      <c r="S168" s="500"/>
    </row>
  </sheetData>
  <mergeCells count="56">
    <mergeCell ref="C145:F145"/>
    <mergeCell ref="C154:F154"/>
    <mergeCell ref="D168:E168"/>
    <mergeCell ref="A128:I128"/>
    <mergeCell ref="A129:I129"/>
    <mergeCell ref="C130:F130"/>
    <mergeCell ref="A139:I139"/>
    <mergeCell ref="B140:I140"/>
    <mergeCell ref="A143:I143"/>
    <mergeCell ref="A127:I127"/>
    <mergeCell ref="A103:A105"/>
    <mergeCell ref="B103:B105"/>
    <mergeCell ref="C103:C105"/>
    <mergeCell ref="D103:D105"/>
    <mergeCell ref="E103:F103"/>
    <mergeCell ref="G103:I103"/>
    <mergeCell ref="A114:I114"/>
    <mergeCell ref="A115:I115"/>
    <mergeCell ref="A116:I116"/>
    <mergeCell ref="C117:F117"/>
    <mergeCell ref="A126:I126"/>
    <mergeCell ref="A83:I83"/>
    <mergeCell ref="A87:A89"/>
    <mergeCell ref="B87:B89"/>
    <mergeCell ref="C87:C89"/>
    <mergeCell ref="D87:D89"/>
    <mergeCell ref="E87:F87"/>
    <mergeCell ref="G87:I87"/>
    <mergeCell ref="G73:I73"/>
    <mergeCell ref="A57:A59"/>
    <mergeCell ref="B57:B59"/>
    <mergeCell ref="C57:C59"/>
    <mergeCell ref="D57:D59"/>
    <mergeCell ref="E57:F57"/>
    <mergeCell ref="G57:I57"/>
    <mergeCell ref="A73:A75"/>
    <mergeCell ref="B73:B75"/>
    <mergeCell ref="C73:C75"/>
    <mergeCell ref="D73:D75"/>
    <mergeCell ref="E73:F73"/>
    <mergeCell ref="A39:I39"/>
    <mergeCell ref="A41:A43"/>
    <mergeCell ref="B41:B43"/>
    <mergeCell ref="C41:C43"/>
    <mergeCell ref="D41:D43"/>
    <mergeCell ref="E41:F41"/>
    <mergeCell ref="G41:I41"/>
    <mergeCell ref="A1:I1"/>
    <mergeCell ref="A3:I3"/>
    <mergeCell ref="A21:I21"/>
    <mergeCell ref="A24:A26"/>
    <mergeCell ref="B24:B26"/>
    <mergeCell ref="C24:C26"/>
    <mergeCell ref="D24:D26"/>
    <mergeCell ref="E24:F24"/>
    <mergeCell ref="G24:I24"/>
  </mergeCells>
  <phoneticPr fontId="5" type="noConversion"/>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2060"/>
  </sheetPr>
  <dimension ref="A1:I38"/>
  <sheetViews>
    <sheetView workbookViewId="0">
      <selection sqref="A1:XFD1048576"/>
    </sheetView>
  </sheetViews>
  <sheetFormatPr defaultRowHeight="17"/>
  <cols>
    <col min="2" max="2" width="6.81640625" customWidth="1"/>
    <col min="3" max="3" width="21" customWidth="1"/>
    <col min="4" max="4" width="13" customWidth="1"/>
    <col min="6" max="6" width="7.6328125" customWidth="1"/>
    <col min="7" max="7" width="26.90625" customWidth="1"/>
    <col min="8" max="8" width="11.54296875" customWidth="1"/>
  </cols>
  <sheetData>
    <row r="1" spans="1:9" ht="27.5">
      <c r="A1" s="637" t="s">
        <v>431</v>
      </c>
      <c r="B1" s="637"/>
      <c r="C1" s="637"/>
      <c r="D1" s="637"/>
      <c r="E1" s="637"/>
      <c r="F1" s="637"/>
      <c r="G1" s="637"/>
      <c r="H1" s="637"/>
    </row>
    <row r="2" spans="1:9" ht="17.5" thickBot="1">
      <c r="A2" s="88" t="s">
        <v>188</v>
      </c>
    </row>
    <row r="3" spans="1:9" ht="18" thickTop="1" thickBot="1">
      <c r="A3" s="80" t="s">
        <v>0</v>
      </c>
      <c r="B3" s="81" t="s">
        <v>1</v>
      </c>
      <c r="C3" s="81" t="s">
        <v>2</v>
      </c>
      <c r="D3" s="82" t="s">
        <v>3</v>
      </c>
      <c r="E3" s="81" t="s">
        <v>0</v>
      </c>
      <c r="F3" s="81" t="s">
        <v>1</v>
      </c>
      <c r="G3" s="81" t="s">
        <v>2</v>
      </c>
      <c r="H3" s="83" t="s">
        <v>3</v>
      </c>
      <c r="I3" s="84"/>
    </row>
    <row r="4" spans="1:9" ht="17.5" thickBot="1">
      <c r="A4" s="163" t="s">
        <v>189</v>
      </c>
      <c r="B4" s="164">
        <v>1</v>
      </c>
      <c r="C4" s="164" t="s">
        <v>66</v>
      </c>
      <c r="D4" s="165" t="s">
        <v>190</v>
      </c>
      <c r="E4" s="164" t="s">
        <v>67</v>
      </c>
      <c r="F4" s="164">
        <v>35</v>
      </c>
      <c r="G4" s="164" t="s">
        <v>68</v>
      </c>
      <c r="H4" s="166" t="s">
        <v>191</v>
      </c>
      <c r="I4" s="84"/>
    </row>
    <row r="5" spans="1:9" ht="17.5" thickBot="1">
      <c r="A5" s="167"/>
      <c r="B5" s="164">
        <v>2</v>
      </c>
      <c r="C5" s="164" t="s">
        <v>69</v>
      </c>
      <c r="D5" s="165" t="s">
        <v>192</v>
      </c>
      <c r="E5" s="164"/>
      <c r="F5" s="164">
        <v>36</v>
      </c>
      <c r="G5" s="164" t="s">
        <v>70</v>
      </c>
      <c r="H5" s="166" t="s">
        <v>193</v>
      </c>
      <c r="I5" s="84"/>
    </row>
    <row r="6" spans="1:9" ht="17.5" thickBot="1">
      <c r="A6" s="167"/>
      <c r="B6" s="164">
        <v>3</v>
      </c>
      <c r="C6" s="164" t="s">
        <v>71</v>
      </c>
      <c r="D6" s="165" t="s">
        <v>194</v>
      </c>
      <c r="E6" s="168"/>
      <c r="F6" s="164">
        <v>37</v>
      </c>
      <c r="G6" s="164" t="s">
        <v>72</v>
      </c>
      <c r="H6" s="166" t="s">
        <v>195</v>
      </c>
      <c r="I6" s="84"/>
    </row>
    <row r="7" spans="1:9" ht="17.5" thickBot="1">
      <c r="A7" s="167"/>
      <c r="B7" s="164">
        <v>4</v>
      </c>
      <c r="C7" s="164" t="s">
        <v>73</v>
      </c>
      <c r="D7" s="165" t="s">
        <v>196</v>
      </c>
      <c r="E7" s="168"/>
      <c r="F7" s="164">
        <v>38</v>
      </c>
      <c r="G7" s="164" t="s">
        <v>74</v>
      </c>
      <c r="H7" s="166" t="s">
        <v>197</v>
      </c>
      <c r="I7" s="84"/>
    </row>
    <row r="8" spans="1:9" ht="17.5" thickBot="1">
      <c r="A8" s="167"/>
      <c r="B8" s="164">
        <v>5</v>
      </c>
      <c r="C8" s="164" t="s">
        <v>75</v>
      </c>
      <c r="D8" s="165" t="s">
        <v>198</v>
      </c>
      <c r="E8" s="168"/>
      <c r="F8" s="164">
        <v>39</v>
      </c>
      <c r="G8" s="164" t="s">
        <v>76</v>
      </c>
      <c r="H8" s="166" t="s">
        <v>199</v>
      </c>
      <c r="I8" s="84"/>
    </row>
    <row r="9" spans="1:9" ht="17.5" thickBot="1">
      <c r="A9" s="163" t="s">
        <v>200</v>
      </c>
      <c r="B9" s="164">
        <v>6</v>
      </c>
      <c r="C9" s="164" t="s">
        <v>77</v>
      </c>
      <c r="D9" s="165" t="s">
        <v>201</v>
      </c>
      <c r="E9" s="164" t="s">
        <v>78</v>
      </c>
      <c r="F9" s="164">
        <v>40</v>
      </c>
      <c r="G9" s="164" t="s">
        <v>79</v>
      </c>
      <c r="H9" s="166" t="s">
        <v>202</v>
      </c>
      <c r="I9" s="84"/>
    </row>
    <row r="10" spans="1:9" ht="17.5" thickBot="1">
      <c r="A10" s="167"/>
      <c r="B10" s="164">
        <v>7</v>
      </c>
      <c r="C10" s="164" t="s">
        <v>80</v>
      </c>
      <c r="D10" s="165" t="s">
        <v>203</v>
      </c>
      <c r="E10" s="164"/>
      <c r="F10" s="164">
        <v>41</v>
      </c>
      <c r="G10" s="164" t="s">
        <v>81</v>
      </c>
      <c r="H10" s="166" t="s">
        <v>204</v>
      </c>
      <c r="I10" s="84"/>
    </row>
    <row r="11" spans="1:9" ht="17.5" thickBot="1">
      <c r="A11" s="167"/>
      <c r="B11" s="164">
        <v>8</v>
      </c>
      <c r="C11" s="164" t="s">
        <v>205</v>
      </c>
      <c r="D11" s="165" t="s">
        <v>206</v>
      </c>
      <c r="E11" s="168"/>
      <c r="F11" s="164">
        <v>42</v>
      </c>
      <c r="G11" s="164" t="s">
        <v>82</v>
      </c>
      <c r="H11" s="166" t="s">
        <v>207</v>
      </c>
      <c r="I11" s="84"/>
    </row>
    <row r="12" spans="1:9" ht="17.5" thickBot="1">
      <c r="A12" s="167"/>
      <c r="B12" s="164">
        <v>9</v>
      </c>
      <c r="C12" s="164" t="s">
        <v>4</v>
      </c>
      <c r="D12" s="165" t="s">
        <v>5</v>
      </c>
      <c r="E12" s="168"/>
      <c r="F12" s="164">
        <v>43</v>
      </c>
      <c r="G12" s="164" t="s">
        <v>83</v>
      </c>
      <c r="H12" s="166" t="s">
        <v>208</v>
      </c>
      <c r="I12" s="84"/>
    </row>
    <row r="13" spans="1:9" ht="17.5" thickBot="1">
      <c r="A13" s="163"/>
      <c r="B13" s="164">
        <v>10</v>
      </c>
      <c r="C13" s="164" t="s">
        <v>84</v>
      </c>
      <c r="D13" s="165" t="s">
        <v>209</v>
      </c>
      <c r="E13" s="168"/>
      <c r="F13" s="164">
        <v>44</v>
      </c>
      <c r="G13" s="164" t="s">
        <v>85</v>
      </c>
      <c r="H13" s="166" t="s">
        <v>210</v>
      </c>
      <c r="I13" s="84"/>
    </row>
    <row r="14" spans="1:9" ht="17.5" thickBot="1">
      <c r="A14" s="163" t="s">
        <v>86</v>
      </c>
      <c r="B14" s="164">
        <v>11</v>
      </c>
      <c r="C14" s="164" t="s">
        <v>87</v>
      </c>
      <c r="D14" s="165" t="s">
        <v>211</v>
      </c>
      <c r="E14" s="164" t="s">
        <v>88</v>
      </c>
      <c r="F14" s="164">
        <v>45</v>
      </c>
      <c r="G14" s="164" t="s">
        <v>89</v>
      </c>
      <c r="H14" s="166" t="s">
        <v>212</v>
      </c>
      <c r="I14" s="84"/>
    </row>
    <row r="15" spans="1:9" ht="17.5" thickBot="1">
      <c r="A15" s="163"/>
      <c r="B15" s="164">
        <v>12</v>
      </c>
      <c r="C15" s="164" t="s">
        <v>90</v>
      </c>
      <c r="D15" s="165" t="s">
        <v>213</v>
      </c>
      <c r="E15" s="164"/>
      <c r="F15" s="164">
        <v>46</v>
      </c>
      <c r="G15" s="164" t="s">
        <v>91</v>
      </c>
      <c r="H15" s="166" t="s">
        <v>214</v>
      </c>
      <c r="I15" s="84"/>
    </row>
    <row r="16" spans="1:9" ht="17.5" thickBot="1">
      <c r="A16" s="163"/>
      <c r="B16" s="164">
        <v>13</v>
      </c>
      <c r="C16" s="164" t="s">
        <v>6</v>
      </c>
      <c r="D16" s="165" t="s">
        <v>7</v>
      </c>
      <c r="E16" s="168"/>
      <c r="F16" s="164">
        <v>47</v>
      </c>
      <c r="G16" s="164" t="s">
        <v>92</v>
      </c>
      <c r="H16" s="166" t="s">
        <v>215</v>
      </c>
      <c r="I16" s="84"/>
    </row>
    <row r="17" spans="1:9" ht="17.5" thickBot="1">
      <c r="A17" s="167"/>
      <c r="B17" s="164">
        <v>14</v>
      </c>
      <c r="C17" s="164" t="s">
        <v>93</v>
      </c>
      <c r="D17" s="165" t="s">
        <v>216</v>
      </c>
      <c r="E17" s="168"/>
      <c r="F17" s="164">
        <v>48</v>
      </c>
      <c r="G17" s="164" t="s">
        <v>94</v>
      </c>
      <c r="H17" s="166" t="s">
        <v>217</v>
      </c>
      <c r="I17" s="84"/>
    </row>
    <row r="18" spans="1:9" ht="17.5" thickBot="1">
      <c r="A18" s="167"/>
      <c r="B18" s="164">
        <v>15</v>
      </c>
      <c r="C18" s="164" t="s">
        <v>95</v>
      </c>
      <c r="D18" s="165" t="s">
        <v>218</v>
      </c>
      <c r="E18" s="164" t="s">
        <v>8</v>
      </c>
      <c r="F18" s="164">
        <v>49</v>
      </c>
      <c r="G18" s="164" t="s">
        <v>96</v>
      </c>
      <c r="H18" s="166" t="s">
        <v>219</v>
      </c>
      <c r="I18" s="84"/>
    </row>
    <row r="19" spans="1:9" ht="17.5" thickBot="1">
      <c r="A19" s="167"/>
      <c r="B19" s="164">
        <v>16</v>
      </c>
      <c r="C19" s="164" t="s">
        <v>97</v>
      </c>
      <c r="D19" s="165" t="s">
        <v>220</v>
      </c>
      <c r="E19" s="164"/>
      <c r="F19" s="164">
        <v>50</v>
      </c>
      <c r="G19" s="164" t="s">
        <v>98</v>
      </c>
      <c r="H19" s="166" t="s">
        <v>221</v>
      </c>
      <c r="I19" s="84"/>
    </row>
    <row r="20" spans="1:9" ht="17.5" thickBot="1">
      <c r="A20" s="167"/>
      <c r="B20" s="164">
        <v>17</v>
      </c>
      <c r="C20" s="164" t="s">
        <v>99</v>
      </c>
      <c r="D20" s="165" t="s">
        <v>222</v>
      </c>
      <c r="E20" s="168"/>
      <c r="F20" s="164">
        <v>51</v>
      </c>
      <c r="G20" s="164" t="s">
        <v>223</v>
      </c>
      <c r="H20" s="166" t="s">
        <v>224</v>
      </c>
      <c r="I20" s="84"/>
    </row>
    <row r="21" spans="1:9" ht="17.5" thickBot="1">
      <c r="A21" s="167"/>
      <c r="B21" s="164">
        <v>18</v>
      </c>
      <c r="C21" s="164" t="s">
        <v>126</v>
      </c>
      <c r="D21" s="165" t="s">
        <v>225</v>
      </c>
      <c r="E21" s="168"/>
      <c r="F21" s="164">
        <v>52</v>
      </c>
      <c r="G21" s="164" t="s">
        <v>100</v>
      </c>
      <c r="H21" s="166" t="s">
        <v>226</v>
      </c>
      <c r="I21" s="84"/>
    </row>
    <row r="22" spans="1:9" ht="17.5" thickBot="1">
      <c r="A22" s="167"/>
      <c r="B22" s="164">
        <v>19</v>
      </c>
      <c r="C22" s="164" t="s">
        <v>227</v>
      </c>
      <c r="D22" s="165" t="s">
        <v>228</v>
      </c>
      <c r="E22" s="168"/>
      <c r="F22" s="164">
        <v>53</v>
      </c>
      <c r="G22" s="164" t="s">
        <v>101</v>
      </c>
      <c r="H22" s="166" t="s">
        <v>229</v>
      </c>
      <c r="I22" s="84"/>
    </row>
    <row r="23" spans="1:9" ht="17.5" thickBot="1">
      <c r="A23" s="163" t="s">
        <v>10</v>
      </c>
      <c r="B23" s="164">
        <v>20</v>
      </c>
      <c r="C23" s="164" t="s">
        <v>230</v>
      </c>
      <c r="D23" s="165" t="s">
        <v>231</v>
      </c>
      <c r="E23" s="164" t="s">
        <v>9</v>
      </c>
      <c r="F23" s="164">
        <v>54</v>
      </c>
      <c r="G23" s="164" t="s">
        <v>102</v>
      </c>
      <c r="H23" s="166" t="s">
        <v>232</v>
      </c>
      <c r="I23" s="84"/>
    </row>
    <row r="24" spans="1:9" ht="17.5" thickBot="1">
      <c r="A24" s="163"/>
      <c r="B24" s="164">
        <v>21</v>
      </c>
      <c r="C24" s="164" t="s">
        <v>103</v>
      </c>
      <c r="D24" s="165" t="s">
        <v>233</v>
      </c>
      <c r="E24" s="164"/>
      <c r="F24" s="164">
        <v>55</v>
      </c>
      <c r="G24" s="164" t="s">
        <v>104</v>
      </c>
      <c r="H24" s="166" t="s">
        <v>234</v>
      </c>
      <c r="I24" s="84"/>
    </row>
    <row r="25" spans="1:9" ht="17.5" thickBot="1">
      <c r="A25" s="163"/>
      <c r="B25" s="164">
        <v>22</v>
      </c>
      <c r="C25" s="164" t="s">
        <v>105</v>
      </c>
      <c r="D25" s="165" t="s">
        <v>235</v>
      </c>
      <c r="E25" s="168"/>
      <c r="F25" s="164">
        <v>56</v>
      </c>
      <c r="G25" s="164" t="s">
        <v>106</v>
      </c>
      <c r="H25" s="166" t="s">
        <v>236</v>
      </c>
      <c r="I25" s="84"/>
    </row>
    <row r="26" spans="1:9" ht="17.5" thickBot="1">
      <c r="A26" s="167"/>
      <c r="B26" s="164">
        <v>23</v>
      </c>
      <c r="C26" s="164" t="s">
        <v>107</v>
      </c>
      <c r="D26" s="165" t="s">
        <v>237</v>
      </c>
      <c r="E26" s="168"/>
      <c r="F26" s="164">
        <v>57</v>
      </c>
      <c r="G26" s="164" t="s">
        <v>108</v>
      </c>
      <c r="H26" s="166" t="s">
        <v>238</v>
      </c>
      <c r="I26" s="84"/>
    </row>
    <row r="27" spans="1:9" ht="17.5" thickBot="1">
      <c r="A27" s="167"/>
      <c r="B27" s="164">
        <v>24</v>
      </c>
      <c r="C27" s="164" t="s">
        <v>109</v>
      </c>
      <c r="D27" s="165" t="s">
        <v>239</v>
      </c>
      <c r="E27" s="168"/>
      <c r="F27" s="164">
        <v>58</v>
      </c>
      <c r="G27" s="85" t="s">
        <v>110</v>
      </c>
      <c r="H27" s="86" t="s">
        <v>240</v>
      </c>
      <c r="I27" s="84"/>
    </row>
    <row r="28" spans="1:9" ht="17.5" thickBot="1">
      <c r="A28" s="163" t="s">
        <v>11</v>
      </c>
      <c r="B28" s="164">
        <v>25</v>
      </c>
      <c r="C28" s="164" t="s">
        <v>111</v>
      </c>
      <c r="D28" s="165" t="s">
        <v>241</v>
      </c>
      <c r="E28" s="168"/>
      <c r="F28" s="85">
        <v>59</v>
      </c>
      <c r="G28" s="85" t="s">
        <v>112</v>
      </c>
      <c r="H28" s="86" t="s">
        <v>242</v>
      </c>
      <c r="I28" s="84"/>
    </row>
    <row r="29" spans="1:9" ht="17.5" thickBot="1">
      <c r="A29" s="163"/>
      <c r="B29" s="164">
        <v>26</v>
      </c>
      <c r="C29" s="164" t="s">
        <v>113</v>
      </c>
      <c r="D29" s="165" t="s">
        <v>243</v>
      </c>
      <c r="E29" s="168"/>
      <c r="F29" s="85">
        <v>60</v>
      </c>
      <c r="G29" s="85" t="s">
        <v>114</v>
      </c>
      <c r="H29" s="86" t="s">
        <v>244</v>
      </c>
      <c r="I29" s="84"/>
    </row>
    <row r="30" spans="1:9" ht="17.5" thickBot="1">
      <c r="A30" s="163"/>
      <c r="B30" s="164">
        <v>27</v>
      </c>
      <c r="C30" s="164" t="s">
        <v>115</v>
      </c>
      <c r="D30" s="165" t="s">
        <v>245</v>
      </c>
      <c r="E30" s="168"/>
      <c r="F30" s="85">
        <v>61</v>
      </c>
      <c r="G30" s="85" t="s">
        <v>116</v>
      </c>
      <c r="H30" s="86" t="s">
        <v>12</v>
      </c>
      <c r="I30" s="87"/>
    </row>
    <row r="31" spans="1:9" ht="17.5" thickBot="1">
      <c r="A31" s="163"/>
      <c r="B31" s="164">
        <v>28</v>
      </c>
      <c r="C31" s="164" t="s">
        <v>117</v>
      </c>
      <c r="D31" s="165" t="s">
        <v>246</v>
      </c>
      <c r="E31" s="651" t="s">
        <v>118</v>
      </c>
      <c r="F31" s="652"/>
      <c r="G31" s="652"/>
      <c r="H31" s="652"/>
      <c r="I31" s="653"/>
    </row>
    <row r="32" spans="1:9" ht="17.5" thickBot="1">
      <c r="A32" s="163"/>
      <c r="B32" s="164">
        <v>29</v>
      </c>
      <c r="C32" s="164" t="s">
        <v>120</v>
      </c>
      <c r="D32" s="165" t="s">
        <v>247</v>
      </c>
      <c r="E32" s="654" t="s">
        <v>119</v>
      </c>
      <c r="F32" s="655"/>
      <c r="G32" s="655"/>
      <c r="H32" s="655"/>
      <c r="I32" s="656"/>
    </row>
    <row r="33" spans="1:9" ht="17.5" thickBot="1">
      <c r="A33" s="163" t="s">
        <v>13</v>
      </c>
      <c r="B33" s="164">
        <v>30</v>
      </c>
      <c r="C33" s="164" t="s">
        <v>121</v>
      </c>
      <c r="D33" s="165" t="s">
        <v>248</v>
      </c>
      <c r="E33" s="644"/>
      <c r="F33" s="645"/>
      <c r="G33" s="645"/>
      <c r="H33" s="645"/>
      <c r="I33" s="646"/>
    </row>
    <row r="34" spans="1:9" ht="17.5" thickBot="1">
      <c r="A34" s="163"/>
      <c r="B34" s="164">
        <v>31</v>
      </c>
      <c r="C34" s="164" t="s">
        <v>122</v>
      </c>
      <c r="D34" s="165" t="s">
        <v>249</v>
      </c>
      <c r="E34" s="644"/>
      <c r="F34" s="645"/>
      <c r="G34" s="645"/>
      <c r="H34" s="645"/>
      <c r="I34" s="646"/>
    </row>
    <row r="35" spans="1:9" ht="17.5" thickBot="1">
      <c r="A35" s="163"/>
      <c r="B35" s="164">
        <v>32</v>
      </c>
      <c r="C35" s="164" t="s">
        <v>123</v>
      </c>
      <c r="D35" s="165" t="s">
        <v>250</v>
      </c>
      <c r="E35" s="644"/>
      <c r="F35" s="645"/>
      <c r="G35" s="645"/>
      <c r="H35" s="645"/>
      <c r="I35" s="646"/>
    </row>
    <row r="36" spans="1:9" ht="17.5" thickBot="1">
      <c r="A36" s="163"/>
      <c r="B36" s="164">
        <v>33</v>
      </c>
      <c r="C36" s="164" t="s">
        <v>124</v>
      </c>
      <c r="D36" s="165" t="s">
        <v>251</v>
      </c>
      <c r="E36" s="644"/>
      <c r="F36" s="645"/>
      <c r="G36" s="645"/>
      <c r="H36" s="645"/>
      <c r="I36" s="646"/>
    </row>
    <row r="37" spans="1:9" ht="17.5" thickBot="1">
      <c r="A37" s="169"/>
      <c r="B37" s="170">
        <v>34</v>
      </c>
      <c r="C37" s="170" t="s">
        <v>125</v>
      </c>
      <c r="D37" s="171" t="s">
        <v>252</v>
      </c>
      <c r="E37" s="634"/>
      <c r="F37" s="635"/>
      <c r="G37" s="635"/>
      <c r="H37" s="635"/>
      <c r="I37" s="636"/>
    </row>
    <row r="38" spans="1:9" ht="17.5" thickTop="1"/>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2060"/>
  </sheetPr>
  <dimension ref="A1:AE74"/>
  <sheetViews>
    <sheetView workbookViewId="0">
      <selection sqref="A1:Z1"/>
    </sheetView>
  </sheetViews>
  <sheetFormatPr defaultColWidth="9" defaultRowHeight="17"/>
  <cols>
    <col min="1" max="1" width="8.90625" style="35" customWidth="1"/>
    <col min="2" max="29" width="6.6328125" style="35" customWidth="1"/>
    <col min="30" max="30" width="3.1796875" style="35" customWidth="1"/>
    <col min="31" max="16384" width="9" style="35"/>
  </cols>
  <sheetData>
    <row r="1" spans="1:31" s="102" customFormat="1" ht="20.25" customHeight="1">
      <c r="A1" s="575" t="s">
        <v>130</v>
      </c>
      <c r="B1" s="657"/>
      <c r="C1" s="657"/>
      <c r="D1" s="657"/>
      <c r="E1" s="657"/>
      <c r="F1" s="657"/>
      <c r="G1" s="657"/>
      <c r="H1" s="657"/>
      <c r="I1" s="657"/>
      <c r="J1" s="657"/>
      <c r="K1" s="657"/>
      <c r="L1" s="657"/>
      <c r="M1" s="657"/>
      <c r="N1" s="657"/>
      <c r="O1" s="657"/>
      <c r="P1" s="657"/>
      <c r="Q1" s="657"/>
      <c r="R1" s="657"/>
      <c r="S1" s="657"/>
      <c r="T1" s="657"/>
      <c r="U1" s="657"/>
      <c r="V1" s="657"/>
      <c r="W1" s="657"/>
      <c r="X1" s="657"/>
      <c r="Y1" s="657"/>
      <c r="Z1" s="551"/>
      <c r="AA1" s="78" t="s">
        <v>14</v>
      </c>
      <c r="AB1" s="79"/>
      <c r="AC1" s="79"/>
    </row>
    <row r="2" spans="1:31" s="36" customFormat="1" ht="19.5" customHeight="1" thickBot="1">
      <c r="A2" s="658" t="s">
        <v>21</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row>
    <row r="3" spans="1:31" ht="12" customHeight="1">
      <c r="A3" s="577"/>
      <c r="B3" s="580" t="s">
        <v>131</v>
      </c>
      <c r="C3" s="581"/>
      <c r="D3" s="581"/>
      <c r="E3" s="581"/>
      <c r="F3" s="581"/>
      <c r="G3" s="581"/>
      <c r="H3" s="581"/>
      <c r="I3" s="581"/>
      <c r="J3" s="581"/>
      <c r="K3" s="581"/>
      <c r="L3" s="581"/>
      <c r="M3" s="581"/>
      <c r="N3" s="581"/>
      <c r="O3" s="581"/>
      <c r="P3" s="581"/>
      <c r="Q3" s="581"/>
      <c r="R3" s="581"/>
      <c r="S3" s="581"/>
      <c r="T3" s="581"/>
      <c r="U3" s="581"/>
      <c r="V3" s="581"/>
      <c r="W3" s="582"/>
      <c r="X3" s="561" t="s">
        <v>132</v>
      </c>
      <c r="Y3" s="561"/>
      <c r="Z3" s="561" t="s">
        <v>133</v>
      </c>
      <c r="AA3" s="561"/>
      <c r="AB3" s="561" t="s">
        <v>23</v>
      </c>
      <c r="AC3" s="562"/>
      <c r="AE3" s="37" t="s">
        <v>27</v>
      </c>
    </row>
    <row r="4" spans="1:31" ht="12" customHeight="1">
      <c r="A4" s="578"/>
      <c r="B4" s="563">
        <v>11100</v>
      </c>
      <c r="C4" s="563"/>
      <c r="D4" s="563">
        <v>12540</v>
      </c>
      <c r="E4" s="563"/>
      <c r="F4" s="563">
        <v>13500</v>
      </c>
      <c r="G4" s="563"/>
      <c r="H4" s="563">
        <v>15840</v>
      </c>
      <c r="I4" s="563"/>
      <c r="J4" s="559">
        <v>16500</v>
      </c>
      <c r="K4" s="560"/>
      <c r="L4" s="563">
        <v>17280</v>
      </c>
      <c r="M4" s="563"/>
      <c r="N4" s="563">
        <v>17880</v>
      </c>
      <c r="O4" s="563"/>
      <c r="P4" s="568">
        <v>19047</v>
      </c>
      <c r="Q4" s="568"/>
      <c r="R4" s="568">
        <v>20008</v>
      </c>
      <c r="S4" s="568"/>
      <c r="T4" s="563">
        <v>21009</v>
      </c>
      <c r="U4" s="563"/>
      <c r="V4" s="568">
        <v>22000</v>
      </c>
      <c r="W4" s="568"/>
      <c r="X4" s="563">
        <v>23100</v>
      </c>
      <c r="Y4" s="563"/>
      <c r="Z4" s="559">
        <v>24000</v>
      </c>
      <c r="AA4" s="560"/>
      <c r="AB4" s="559">
        <v>25200</v>
      </c>
      <c r="AC4" s="567"/>
      <c r="AE4" s="38">
        <v>0.1</v>
      </c>
    </row>
    <row r="5" spans="1:31" ht="12" customHeight="1">
      <c r="A5" s="579"/>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30</v>
      </c>
    </row>
    <row r="6" spans="1:31" s="46" customFormat="1" ht="11.15"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19</v>
      </c>
      <c r="AC6" s="45">
        <f t="shared" ref="AC6:AC35" si="27">ROUND($AB$4*$A6/30*$AE$4*70/100,0)+ROUND($AB$4*$A6/30*$AE$6*70/100,0)</f>
        <v>65</v>
      </c>
      <c r="AE6" s="38">
        <v>0.01</v>
      </c>
    </row>
    <row r="7" spans="1:31" s="46" customFormat="1" ht="11.15"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123</v>
      </c>
      <c r="AB7" s="44">
        <f t="shared" si="26"/>
        <v>37</v>
      </c>
      <c r="AC7" s="45">
        <f t="shared" si="27"/>
        <v>130</v>
      </c>
    </row>
    <row r="8" spans="1:31" s="46" customFormat="1" ht="11.15"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185</v>
      </c>
      <c r="AB8" s="44">
        <f t="shared" si="26"/>
        <v>55</v>
      </c>
      <c r="AC8" s="45">
        <f t="shared" si="27"/>
        <v>194</v>
      </c>
    </row>
    <row r="9" spans="1:31" s="46" customFormat="1" ht="11.15"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70</v>
      </c>
      <c r="AA9" s="43">
        <f t="shared" si="25"/>
        <v>246</v>
      </c>
      <c r="AB9" s="44">
        <f t="shared" si="26"/>
        <v>74</v>
      </c>
      <c r="AC9" s="45">
        <f t="shared" si="27"/>
        <v>259</v>
      </c>
    </row>
    <row r="10" spans="1:31" s="46" customFormat="1" ht="11.15"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88</v>
      </c>
      <c r="AA10" s="43">
        <f t="shared" si="25"/>
        <v>308</v>
      </c>
      <c r="AB10" s="44">
        <f t="shared" si="26"/>
        <v>92</v>
      </c>
      <c r="AC10" s="45">
        <f t="shared" si="27"/>
        <v>323</v>
      </c>
    </row>
    <row r="11" spans="1:31" s="46" customFormat="1" ht="11.15"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106</v>
      </c>
      <c r="AA11" s="43">
        <f t="shared" si="25"/>
        <v>370</v>
      </c>
      <c r="AB11" s="44">
        <f t="shared" si="26"/>
        <v>111</v>
      </c>
      <c r="AC11" s="45">
        <f t="shared" si="27"/>
        <v>388</v>
      </c>
    </row>
    <row r="12" spans="1:31" s="46" customFormat="1" ht="11.15"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123</v>
      </c>
      <c r="AA12" s="43">
        <f t="shared" si="25"/>
        <v>431</v>
      </c>
      <c r="AB12" s="44">
        <f t="shared" si="26"/>
        <v>130</v>
      </c>
      <c r="AC12" s="45">
        <f t="shared" si="27"/>
        <v>453</v>
      </c>
    </row>
    <row r="13" spans="1:31" s="46" customFormat="1" ht="11.15"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141</v>
      </c>
      <c r="AA13" s="43">
        <f t="shared" si="25"/>
        <v>493</v>
      </c>
      <c r="AB13" s="44">
        <f t="shared" si="26"/>
        <v>147</v>
      </c>
      <c r="AC13" s="45">
        <f t="shared" si="27"/>
        <v>517</v>
      </c>
    </row>
    <row r="14" spans="1:31" s="46" customFormat="1" ht="11.15"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158</v>
      </c>
      <c r="AA14" s="43">
        <f t="shared" si="25"/>
        <v>554</v>
      </c>
      <c r="AB14" s="44">
        <f t="shared" si="26"/>
        <v>166</v>
      </c>
      <c r="AC14" s="45">
        <f t="shared" si="27"/>
        <v>582</v>
      </c>
    </row>
    <row r="15" spans="1:31" s="46" customFormat="1" ht="11.15"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176</v>
      </c>
      <c r="AA15" s="43">
        <f t="shared" si="25"/>
        <v>616</v>
      </c>
      <c r="AB15" s="44">
        <f t="shared" si="26"/>
        <v>185</v>
      </c>
      <c r="AC15" s="45">
        <f t="shared" si="27"/>
        <v>647</v>
      </c>
    </row>
    <row r="16" spans="1:31" s="46" customFormat="1" ht="11.15"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194</v>
      </c>
      <c r="AA16" s="43">
        <f t="shared" si="25"/>
        <v>678</v>
      </c>
      <c r="AB16" s="44">
        <f t="shared" si="26"/>
        <v>203</v>
      </c>
      <c r="AC16" s="45">
        <f t="shared" si="27"/>
        <v>712</v>
      </c>
    </row>
    <row r="17" spans="1:29" s="46" customFormat="1" ht="11.15"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211</v>
      </c>
      <c r="AA17" s="43">
        <f t="shared" si="25"/>
        <v>739</v>
      </c>
      <c r="AB17" s="44">
        <f t="shared" si="26"/>
        <v>222</v>
      </c>
      <c r="AC17" s="45">
        <f t="shared" si="27"/>
        <v>777</v>
      </c>
    </row>
    <row r="18" spans="1:29" s="46" customFormat="1" ht="11.15"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229</v>
      </c>
      <c r="AA18" s="43">
        <f t="shared" si="25"/>
        <v>801</v>
      </c>
      <c r="AB18" s="44">
        <f t="shared" si="26"/>
        <v>240</v>
      </c>
      <c r="AC18" s="45">
        <f t="shared" si="27"/>
        <v>840</v>
      </c>
    </row>
    <row r="19" spans="1:29" s="46" customFormat="1" ht="11.15"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246</v>
      </c>
      <c r="AA19" s="43">
        <f t="shared" si="25"/>
        <v>862</v>
      </c>
      <c r="AB19" s="44">
        <f t="shared" si="26"/>
        <v>259</v>
      </c>
      <c r="AC19" s="45">
        <f t="shared" si="27"/>
        <v>905</v>
      </c>
    </row>
    <row r="20" spans="1:29" s="46" customFormat="1" ht="11.15"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264</v>
      </c>
      <c r="AA20" s="43">
        <f t="shared" si="25"/>
        <v>924</v>
      </c>
      <c r="AB20" s="44">
        <f t="shared" si="26"/>
        <v>277</v>
      </c>
      <c r="AC20" s="45">
        <f t="shared" si="27"/>
        <v>970</v>
      </c>
    </row>
    <row r="21" spans="1:29" s="46" customFormat="1" ht="11.15"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282</v>
      </c>
      <c r="AA21" s="43">
        <f t="shared" si="25"/>
        <v>986</v>
      </c>
      <c r="AB21" s="44">
        <f t="shared" si="26"/>
        <v>296</v>
      </c>
      <c r="AC21" s="45">
        <f t="shared" si="27"/>
        <v>1035</v>
      </c>
    </row>
    <row r="22" spans="1:29" s="46" customFormat="1" ht="11.15"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299</v>
      </c>
      <c r="AA22" s="43">
        <f t="shared" si="25"/>
        <v>1047</v>
      </c>
      <c r="AB22" s="44">
        <f t="shared" si="26"/>
        <v>315</v>
      </c>
      <c r="AC22" s="45">
        <f t="shared" si="27"/>
        <v>1100</v>
      </c>
    </row>
    <row r="23" spans="1:29" s="46" customFormat="1" ht="11.15"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317</v>
      </c>
      <c r="AA23" s="43">
        <f t="shared" si="25"/>
        <v>1109</v>
      </c>
      <c r="AB23" s="44">
        <f t="shared" si="26"/>
        <v>332</v>
      </c>
      <c r="AC23" s="45">
        <f t="shared" si="27"/>
        <v>1164</v>
      </c>
    </row>
    <row r="24" spans="1:29" s="46" customFormat="1" ht="11.15"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334</v>
      </c>
      <c r="AA24" s="43">
        <f t="shared" si="25"/>
        <v>1170</v>
      </c>
      <c r="AB24" s="44">
        <f t="shared" si="26"/>
        <v>351</v>
      </c>
      <c r="AC24" s="45">
        <f t="shared" si="27"/>
        <v>1229</v>
      </c>
    </row>
    <row r="25" spans="1:29" s="46" customFormat="1" ht="11.15"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352</v>
      </c>
      <c r="AA25" s="43">
        <f t="shared" si="25"/>
        <v>1232</v>
      </c>
      <c r="AB25" s="44">
        <f t="shared" si="26"/>
        <v>370</v>
      </c>
      <c r="AC25" s="45">
        <f t="shared" si="27"/>
        <v>1294</v>
      </c>
    </row>
    <row r="26" spans="1:29" s="46" customFormat="1" ht="11.15"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370</v>
      </c>
      <c r="AA26" s="43">
        <f t="shared" si="25"/>
        <v>1294</v>
      </c>
      <c r="AB26" s="44">
        <f t="shared" si="26"/>
        <v>388</v>
      </c>
      <c r="AC26" s="45">
        <f t="shared" si="27"/>
        <v>1358</v>
      </c>
    </row>
    <row r="27" spans="1:29" s="46" customFormat="1" ht="11.15"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387</v>
      </c>
      <c r="AA27" s="43">
        <f t="shared" si="25"/>
        <v>1355</v>
      </c>
      <c r="AB27" s="44">
        <f t="shared" si="26"/>
        <v>407</v>
      </c>
      <c r="AC27" s="45">
        <f t="shared" si="27"/>
        <v>1423</v>
      </c>
    </row>
    <row r="28" spans="1:29" s="46" customFormat="1" ht="11.15"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405</v>
      </c>
      <c r="AA28" s="43">
        <f t="shared" si="25"/>
        <v>1417</v>
      </c>
      <c r="AB28" s="44">
        <f t="shared" si="26"/>
        <v>425</v>
      </c>
      <c r="AC28" s="45">
        <f t="shared" si="27"/>
        <v>1487</v>
      </c>
    </row>
    <row r="29" spans="1:29" s="46" customFormat="1" ht="11.15"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422</v>
      </c>
      <c r="AA29" s="43">
        <f t="shared" si="25"/>
        <v>1478</v>
      </c>
      <c r="AB29" s="44">
        <f t="shared" si="26"/>
        <v>443</v>
      </c>
      <c r="AC29" s="45">
        <f t="shared" si="27"/>
        <v>1552</v>
      </c>
    </row>
    <row r="30" spans="1:29" s="46" customFormat="1" ht="11.15"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440</v>
      </c>
      <c r="AA30" s="43">
        <f t="shared" si="25"/>
        <v>1540</v>
      </c>
      <c r="AB30" s="44">
        <f t="shared" si="26"/>
        <v>462</v>
      </c>
      <c r="AC30" s="45">
        <f t="shared" si="27"/>
        <v>1617</v>
      </c>
    </row>
    <row r="31" spans="1:29" s="46" customFormat="1" ht="11.15"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458</v>
      </c>
      <c r="AA31" s="43">
        <f t="shared" si="25"/>
        <v>1602</v>
      </c>
      <c r="AB31" s="44">
        <f t="shared" si="26"/>
        <v>481</v>
      </c>
      <c r="AC31" s="45">
        <f t="shared" si="27"/>
        <v>1682</v>
      </c>
    </row>
    <row r="32" spans="1:29" s="46" customFormat="1" ht="11.15"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475</v>
      </c>
      <c r="AA32" s="43">
        <f t="shared" si="25"/>
        <v>1663</v>
      </c>
      <c r="AB32" s="44">
        <f t="shared" si="26"/>
        <v>499</v>
      </c>
      <c r="AC32" s="45">
        <f t="shared" si="27"/>
        <v>1747</v>
      </c>
    </row>
    <row r="33" spans="1:29" s="46" customFormat="1" ht="11.15"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493</v>
      </c>
      <c r="AA33" s="43">
        <f t="shared" si="25"/>
        <v>1725</v>
      </c>
      <c r="AB33" s="44">
        <f t="shared" si="26"/>
        <v>517</v>
      </c>
      <c r="AC33" s="45">
        <f t="shared" si="27"/>
        <v>1811</v>
      </c>
    </row>
    <row r="34" spans="1:29" s="46" customFormat="1" ht="11.15"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510</v>
      </c>
      <c r="AA34" s="43">
        <f t="shared" si="25"/>
        <v>1786</v>
      </c>
      <c r="AB34" s="44">
        <f t="shared" si="26"/>
        <v>536</v>
      </c>
      <c r="AC34" s="45">
        <f t="shared" si="27"/>
        <v>1876</v>
      </c>
    </row>
    <row r="35" spans="1:29" s="46" customFormat="1" ht="11.15"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528</v>
      </c>
      <c r="AA35" s="48">
        <f t="shared" si="25"/>
        <v>1848</v>
      </c>
      <c r="AB35" s="48">
        <f t="shared" si="26"/>
        <v>554</v>
      </c>
      <c r="AC35" s="49">
        <f t="shared" si="27"/>
        <v>1940</v>
      </c>
    </row>
    <row r="36" spans="1:29" ht="3" customHeight="1" thickBo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c r="AB36" s="50"/>
      <c r="AC36" s="50"/>
    </row>
    <row r="37" spans="1:29" ht="12" customHeight="1">
      <c r="A37" s="572"/>
      <c r="B37" s="564" t="s">
        <v>24</v>
      </c>
      <c r="C37" s="565"/>
      <c r="D37" s="564" t="s">
        <v>25</v>
      </c>
      <c r="E37" s="565"/>
      <c r="F37" s="564" t="s">
        <v>26</v>
      </c>
      <c r="G37" s="565"/>
      <c r="H37" s="564" t="s">
        <v>134</v>
      </c>
      <c r="I37" s="565"/>
      <c r="J37" s="564" t="s">
        <v>135</v>
      </c>
      <c r="K37" s="565"/>
      <c r="L37" s="564" t="s">
        <v>31</v>
      </c>
      <c r="M37" s="565"/>
      <c r="N37" s="564" t="s">
        <v>32</v>
      </c>
      <c r="O37" s="565"/>
      <c r="P37" s="564" t="s">
        <v>33</v>
      </c>
      <c r="Q37" s="565"/>
      <c r="R37" s="564" t="s">
        <v>34</v>
      </c>
      <c r="S37" s="565"/>
      <c r="T37" s="564" t="s">
        <v>35</v>
      </c>
      <c r="U37" s="565"/>
      <c r="V37" s="564" t="s">
        <v>36</v>
      </c>
      <c r="W37" s="565"/>
      <c r="X37" s="564" t="s">
        <v>37</v>
      </c>
      <c r="Y37" s="565"/>
      <c r="Z37" s="564" t="s">
        <v>38</v>
      </c>
      <c r="AA37" s="565"/>
      <c r="AB37" s="561"/>
      <c r="AC37" s="562"/>
    </row>
    <row r="38" spans="1:29" ht="12" customHeight="1">
      <c r="A38" s="573"/>
      <c r="B38" s="563">
        <v>26400</v>
      </c>
      <c r="C38" s="563"/>
      <c r="D38" s="559">
        <v>27600</v>
      </c>
      <c r="E38" s="560"/>
      <c r="F38" s="559">
        <v>28800</v>
      </c>
      <c r="G38" s="560"/>
      <c r="H38" s="559">
        <v>30300</v>
      </c>
      <c r="I38" s="560"/>
      <c r="J38" s="559">
        <v>31800</v>
      </c>
      <c r="K38" s="560"/>
      <c r="L38" s="559">
        <v>33300</v>
      </c>
      <c r="M38" s="560"/>
      <c r="N38" s="559">
        <v>34800</v>
      </c>
      <c r="O38" s="560"/>
      <c r="P38" s="559">
        <v>36300</v>
      </c>
      <c r="Q38" s="560"/>
      <c r="R38" s="559">
        <v>38200</v>
      </c>
      <c r="S38" s="560"/>
      <c r="T38" s="559">
        <v>40100</v>
      </c>
      <c r="U38" s="560"/>
      <c r="V38" s="559">
        <v>42000</v>
      </c>
      <c r="W38" s="560"/>
      <c r="X38" s="559">
        <v>43900</v>
      </c>
      <c r="Y38" s="560"/>
      <c r="Z38" s="559">
        <v>45800</v>
      </c>
      <c r="AA38" s="560"/>
      <c r="AB38" s="566"/>
      <c r="AC38" s="567"/>
    </row>
    <row r="39" spans="1:29" ht="12" customHeight="1">
      <c r="A39" s="574"/>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c r="AC39" s="41"/>
    </row>
    <row r="40" spans="1:29" s="46" customFormat="1" ht="11.15" customHeight="1">
      <c r="A40" s="42">
        <v>1</v>
      </c>
      <c r="B40" s="43">
        <f t="shared" ref="B40:B69" si="28">ROUND($B$38*$A40/30*$AE$4*20/100,0)+ROUND($B$38*$A40/30*$AE$6*20/100,0)</f>
        <v>20</v>
      </c>
      <c r="C40" s="43">
        <f t="shared" ref="C40:C69" si="29">ROUND($B$38*$A40/30*$AE$4*70/100,0)+ROUND($B$38*$A40/30*$AE$6*70/100,0)</f>
        <v>68</v>
      </c>
      <c r="D40" s="43">
        <f t="shared" ref="D40:D69" si="30">ROUND($D$38*$A40/30*$AE$4*20/100,0)+ROUND($D$38*$A40/30*$AE$6*20/100,0)</f>
        <v>20</v>
      </c>
      <c r="E40" s="43">
        <f t="shared" ref="E40:E69" si="31">ROUND($D$38*$A40/30*$AE$4*70/100,0)+ROUND($D$38*$A40/30*$AE$6*70/100,0)</f>
        <v>70</v>
      </c>
      <c r="F40" s="43">
        <f t="shared" ref="F40:F69" si="32">ROUND($F$38*$A40/30*$AE$4*20/100,0)+ROUND($F$38*$A40/30*$AE$6*20/100,0)</f>
        <v>21</v>
      </c>
      <c r="G40" s="43">
        <f t="shared" ref="G40:G69" si="33">ROUND($F$38*$A40/30*$AE$4*70/100,0)+ROUND($F$38*$A40/30*$AE$6*70/100,0)</f>
        <v>74</v>
      </c>
      <c r="H40" s="43">
        <f t="shared" ref="H40:H69" si="34">ROUND($H$38*$A40/30*$AE$4*20/100,0)+ROUND($H$38*$A40/30*$AE$6*20/100,0)</f>
        <v>22</v>
      </c>
      <c r="I40" s="43">
        <f t="shared" ref="I40:I69" si="35">ROUND($H$38*$A40/30*$AE$4*70/100,0)+ROUND($H$38*$A40/30*$AE$6*70/100,0)</f>
        <v>78</v>
      </c>
      <c r="J40" s="43">
        <f t="shared" ref="J40:J69" si="36">ROUND($J$38*$A40/30*$AE$4*20/100,0)+ROUND($J$38*$A40/30*$AE$6*20/100,0)</f>
        <v>23</v>
      </c>
      <c r="K40" s="43">
        <f t="shared" ref="K40:K69" si="37">ROUND($J$38*$A40/30*$AE$4*70/100,0)+ROUND($J$38*$A40/30*$AE$6*70/100,0)</f>
        <v>81</v>
      </c>
      <c r="L40" s="43">
        <f t="shared" ref="L40:L69" si="38">ROUND($L$38*$A40/30*$AE$4*20/100,0)+ROUND($L$38*$A40/30*$AE$6*20/100,0)</f>
        <v>24</v>
      </c>
      <c r="M40" s="43">
        <f t="shared" ref="M40:M69" si="39">ROUND($L$38*$A40/30*$AE$4*70/100,0)+ROUND($L$38*$A40/30*$AE$6*70/100,0)</f>
        <v>86</v>
      </c>
      <c r="N40" s="43">
        <f t="shared" ref="N40:N69" si="40">ROUND($N$38*$A40/30*$AE$4*20/100,0)+ROUND($N$38*$A40/30*$AE$6*20/100,0)</f>
        <v>25</v>
      </c>
      <c r="O40" s="43">
        <f t="shared" ref="O40:O69" si="41">ROUND($N$38*$A40/30*$AE$4*70/100,0)+ROUND($N$38*$A40/30*$AE$6*70/100,0)</f>
        <v>89</v>
      </c>
      <c r="P40" s="43">
        <f t="shared" ref="P40:P69" si="42">ROUND($P$38*$A40/30*$AE$4*20/100,0)+ROUND($P$38*$A40/30*$AE$6*20/100,0)</f>
        <v>26</v>
      </c>
      <c r="Q40" s="43">
        <f t="shared" ref="Q40:Q69" si="43">ROUND($P$38*$A40/30*$AE$4*70/100,0)+ROUND($P$38*$A40/30*$AE$6*70/100,0)</f>
        <v>93</v>
      </c>
      <c r="R40" s="43">
        <f t="shared" ref="R40:R69" si="44">ROUND($R$38*$A40/30*$AE$4*20/100,0)+ROUND($R$38*$A40/30*$AE$6*20/100,0)</f>
        <v>28</v>
      </c>
      <c r="S40" s="43">
        <f t="shared" ref="S40:S69" si="45">ROUND($R$38*$A40/30*$AE$4*70/100,0)+ROUND($R$38*$A40/30*$AE$6*70/100,0)</f>
        <v>98</v>
      </c>
      <c r="T40" s="43">
        <f t="shared" ref="T40:T69" si="46">ROUND($T$38*$A40/30*$AE$4*20/100,0)+ROUND($T$38*$A40/30*$AE$6*20/100,0)</f>
        <v>30</v>
      </c>
      <c r="U40" s="43">
        <f t="shared" ref="U40:U69" si="47">ROUND($T$38*$A40/30*$AE$4*70/100,0)+ROUND($T$38*$A40/30*$AE$6*70/100,0)</f>
        <v>103</v>
      </c>
      <c r="V40" s="43">
        <f t="shared" ref="V40:V69" si="48">ROUND($V$38*$A40/30*$AE$4*20/100,0)+ROUND($V$38*$A40/30*$AE$6*20/100,0)</f>
        <v>31</v>
      </c>
      <c r="W40" s="43">
        <f t="shared" ref="W40:W69" si="49">ROUND($V$38*$A40/30*$AE$4*70/100,0)+ROUND($V$38*$A40/30*$AE$6*70/100,0)</f>
        <v>108</v>
      </c>
      <c r="X40" s="43">
        <f t="shared" ref="X40:X69" si="50">ROUND($X$38*$A40/30*$AE$4*20/100,0)+ROUND($X$38*$A40/30*$AE$6*20/100,0)</f>
        <v>32</v>
      </c>
      <c r="Y40" s="43">
        <f t="shared" ref="Y40:Y69" si="51">ROUND($X$38*$A40/30*$AE$4*70/100,0)+ROUND($X$38*$A40/30*$AE$6*70/100,0)</f>
        <v>112</v>
      </c>
      <c r="Z40" s="43">
        <f>ROUND($Z$38*$A40/30*$AE$4*20/100,0)+ROUND($Z$38*$A40/30*$AE$6*20/100,0)</f>
        <v>34</v>
      </c>
      <c r="AA40" s="43">
        <f>ROUND($Z$38*$A40/30*$AE$4*70/100,0)+ROUND($Z$38*$A40/30*$AE$6*70/100,0)</f>
        <v>118</v>
      </c>
      <c r="AB40" s="43"/>
      <c r="AC40" s="45"/>
    </row>
    <row r="41" spans="1:29" s="46" customFormat="1" ht="11.15" customHeight="1">
      <c r="A41" s="42">
        <v>2</v>
      </c>
      <c r="B41" s="43">
        <f t="shared" si="28"/>
        <v>39</v>
      </c>
      <c r="C41" s="43">
        <f t="shared" si="29"/>
        <v>135</v>
      </c>
      <c r="D41" s="43">
        <f t="shared" si="30"/>
        <v>41</v>
      </c>
      <c r="E41" s="43">
        <f t="shared" si="31"/>
        <v>142</v>
      </c>
      <c r="F41" s="43">
        <f t="shared" si="32"/>
        <v>42</v>
      </c>
      <c r="G41" s="43">
        <f t="shared" si="33"/>
        <v>147</v>
      </c>
      <c r="H41" s="43">
        <f t="shared" si="34"/>
        <v>44</v>
      </c>
      <c r="I41" s="43">
        <f t="shared" si="35"/>
        <v>155</v>
      </c>
      <c r="J41" s="43">
        <f t="shared" si="36"/>
        <v>46</v>
      </c>
      <c r="K41" s="43">
        <f t="shared" si="37"/>
        <v>163</v>
      </c>
      <c r="L41" s="43">
        <f t="shared" si="38"/>
        <v>48</v>
      </c>
      <c r="M41" s="43">
        <f t="shared" si="39"/>
        <v>171</v>
      </c>
      <c r="N41" s="43">
        <f t="shared" si="40"/>
        <v>51</v>
      </c>
      <c r="O41" s="43">
        <f t="shared" si="41"/>
        <v>178</v>
      </c>
      <c r="P41" s="43">
        <f t="shared" si="42"/>
        <v>53</v>
      </c>
      <c r="Q41" s="43">
        <f t="shared" si="43"/>
        <v>186</v>
      </c>
      <c r="R41" s="43">
        <f t="shared" si="44"/>
        <v>56</v>
      </c>
      <c r="S41" s="43">
        <f t="shared" si="45"/>
        <v>196</v>
      </c>
      <c r="T41" s="43">
        <f t="shared" si="46"/>
        <v>58</v>
      </c>
      <c r="U41" s="43">
        <f t="shared" si="47"/>
        <v>206</v>
      </c>
      <c r="V41" s="43">
        <f t="shared" si="48"/>
        <v>62</v>
      </c>
      <c r="W41" s="43">
        <f t="shared" si="49"/>
        <v>216</v>
      </c>
      <c r="X41" s="43">
        <f t="shared" si="50"/>
        <v>65</v>
      </c>
      <c r="Y41" s="43">
        <f t="shared" si="51"/>
        <v>225</v>
      </c>
      <c r="Z41" s="43">
        <f t="shared" ref="Z41:Z69" si="52">ROUND($Z$38*$A41/30*$AE$4*20/100,0)+ROUND($Z$38*$A41/30*$AE$6*20/100,0)</f>
        <v>67</v>
      </c>
      <c r="AA41" s="43">
        <f t="shared" ref="AA41:AA69" si="53">ROUND($Z$38*$A41/30*$AE$4*70/100,0)+ROUND($Z$38*$A41/30*$AE$6*70/100,0)</f>
        <v>235</v>
      </c>
      <c r="AB41" s="43"/>
      <c r="AC41" s="45"/>
    </row>
    <row r="42" spans="1:29" s="46" customFormat="1" ht="11.15" customHeight="1">
      <c r="A42" s="42">
        <v>3</v>
      </c>
      <c r="B42" s="43">
        <f t="shared" si="28"/>
        <v>58</v>
      </c>
      <c r="C42" s="43">
        <f t="shared" si="29"/>
        <v>203</v>
      </c>
      <c r="D42" s="43">
        <f t="shared" si="30"/>
        <v>61</v>
      </c>
      <c r="E42" s="43">
        <f t="shared" si="31"/>
        <v>212</v>
      </c>
      <c r="F42" s="43">
        <f t="shared" si="32"/>
        <v>64</v>
      </c>
      <c r="G42" s="43">
        <f t="shared" si="33"/>
        <v>222</v>
      </c>
      <c r="H42" s="43">
        <f t="shared" si="34"/>
        <v>67</v>
      </c>
      <c r="I42" s="43">
        <f t="shared" si="35"/>
        <v>233</v>
      </c>
      <c r="J42" s="43">
        <f t="shared" si="36"/>
        <v>70</v>
      </c>
      <c r="K42" s="43">
        <f t="shared" si="37"/>
        <v>245</v>
      </c>
      <c r="L42" s="43">
        <f t="shared" si="38"/>
        <v>74</v>
      </c>
      <c r="M42" s="43">
        <f t="shared" si="39"/>
        <v>256</v>
      </c>
      <c r="N42" s="43">
        <f t="shared" si="40"/>
        <v>77</v>
      </c>
      <c r="O42" s="43">
        <f t="shared" si="41"/>
        <v>268</v>
      </c>
      <c r="P42" s="43">
        <f t="shared" si="42"/>
        <v>80</v>
      </c>
      <c r="Q42" s="43">
        <f t="shared" si="43"/>
        <v>279</v>
      </c>
      <c r="R42" s="43">
        <f t="shared" si="44"/>
        <v>84</v>
      </c>
      <c r="S42" s="43">
        <f t="shared" si="45"/>
        <v>294</v>
      </c>
      <c r="T42" s="43">
        <f t="shared" si="46"/>
        <v>88</v>
      </c>
      <c r="U42" s="43">
        <f t="shared" si="47"/>
        <v>309</v>
      </c>
      <c r="V42" s="43">
        <f t="shared" si="48"/>
        <v>92</v>
      </c>
      <c r="W42" s="43">
        <f t="shared" si="49"/>
        <v>323</v>
      </c>
      <c r="X42" s="43">
        <f t="shared" si="50"/>
        <v>97</v>
      </c>
      <c r="Y42" s="43">
        <f t="shared" si="51"/>
        <v>338</v>
      </c>
      <c r="Z42" s="43">
        <f t="shared" si="52"/>
        <v>101</v>
      </c>
      <c r="AA42" s="43">
        <f t="shared" si="53"/>
        <v>353</v>
      </c>
      <c r="AB42" s="43"/>
      <c r="AC42" s="45"/>
    </row>
    <row r="43" spans="1:29" s="46" customFormat="1" ht="11.15" customHeight="1">
      <c r="A43" s="42">
        <v>4</v>
      </c>
      <c r="B43" s="43">
        <f t="shared" si="28"/>
        <v>77</v>
      </c>
      <c r="C43" s="43">
        <f t="shared" si="29"/>
        <v>271</v>
      </c>
      <c r="D43" s="43">
        <f t="shared" si="30"/>
        <v>81</v>
      </c>
      <c r="E43" s="43">
        <f t="shared" si="31"/>
        <v>284</v>
      </c>
      <c r="F43" s="43">
        <f t="shared" si="32"/>
        <v>85</v>
      </c>
      <c r="G43" s="43">
        <f t="shared" si="33"/>
        <v>296</v>
      </c>
      <c r="H43" s="43">
        <f t="shared" si="34"/>
        <v>89</v>
      </c>
      <c r="I43" s="43">
        <f t="shared" si="35"/>
        <v>311</v>
      </c>
      <c r="J43" s="43">
        <f t="shared" si="36"/>
        <v>93</v>
      </c>
      <c r="K43" s="43">
        <f t="shared" si="37"/>
        <v>327</v>
      </c>
      <c r="L43" s="43">
        <f t="shared" si="38"/>
        <v>98</v>
      </c>
      <c r="M43" s="43">
        <f t="shared" si="39"/>
        <v>342</v>
      </c>
      <c r="N43" s="43">
        <f t="shared" si="40"/>
        <v>102</v>
      </c>
      <c r="O43" s="43">
        <f t="shared" si="41"/>
        <v>357</v>
      </c>
      <c r="P43" s="43">
        <f t="shared" si="42"/>
        <v>107</v>
      </c>
      <c r="Q43" s="43">
        <f t="shared" si="43"/>
        <v>373</v>
      </c>
      <c r="R43" s="43">
        <f t="shared" si="44"/>
        <v>112</v>
      </c>
      <c r="S43" s="43">
        <f t="shared" si="45"/>
        <v>393</v>
      </c>
      <c r="T43" s="43">
        <f t="shared" si="46"/>
        <v>118</v>
      </c>
      <c r="U43" s="43">
        <f t="shared" si="47"/>
        <v>411</v>
      </c>
      <c r="V43" s="43">
        <f t="shared" si="48"/>
        <v>123</v>
      </c>
      <c r="W43" s="43">
        <f t="shared" si="49"/>
        <v>431</v>
      </c>
      <c r="X43" s="43">
        <f t="shared" si="50"/>
        <v>129</v>
      </c>
      <c r="Y43" s="43">
        <f t="shared" si="51"/>
        <v>451</v>
      </c>
      <c r="Z43" s="43">
        <f t="shared" si="52"/>
        <v>134</v>
      </c>
      <c r="AA43" s="43">
        <f t="shared" si="53"/>
        <v>470</v>
      </c>
      <c r="AB43" s="43"/>
      <c r="AC43" s="45"/>
    </row>
    <row r="44" spans="1:29" s="46" customFormat="1" ht="11.15" customHeight="1">
      <c r="A44" s="42">
        <v>5</v>
      </c>
      <c r="B44" s="43">
        <f t="shared" si="28"/>
        <v>97</v>
      </c>
      <c r="C44" s="43">
        <f t="shared" si="29"/>
        <v>339</v>
      </c>
      <c r="D44" s="43">
        <f t="shared" si="30"/>
        <v>101</v>
      </c>
      <c r="E44" s="43">
        <f t="shared" si="31"/>
        <v>354</v>
      </c>
      <c r="F44" s="43">
        <f t="shared" si="32"/>
        <v>106</v>
      </c>
      <c r="G44" s="43">
        <f t="shared" si="33"/>
        <v>370</v>
      </c>
      <c r="H44" s="43">
        <f t="shared" si="34"/>
        <v>111</v>
      </c>
      <c r="I44" s="43">
        <f t="shared" si="35"/>
        <v>389</v>
      </c>
      <c r="J44" s="43">
        <f t="shared" si="36"/>
        <v>117</v>
      </c>
      <c r="K44" s="43">
        <f t="shared" si="37"/>
        <v>408</v>
      </c>
      <c r="L44" s="43">
        <f t="shared" si="38"/>
        <v>122</v>
      </c>
      <c r="M44" s="43">
        <f t="shared" si="39"/>
        <v>428</v>
      </c>
      <c r="N44" s="43">
        <f t="shared" si="40"/>
        <v>128</v>
      </c>
      <c r="O44" s="43">
        <f t="shared" si="41"/>
        <v>447</v>
      </c>
      <c r="P44" s="43">
        <f t="shared" si="42"/>
        <v>133</v>
      </c>
      <c r="Q44" s="43">
        <f t="shared" si="43"/>
        <v>466</v>
      </c>
      <c r="R44" s="43">
        <f t="shared" si="44"/>
        <v>140</v>
      </c>
      <c r="S44" s="43">
        <f t="shared" si="45"/>
        <v>491</v>
      </c>
      <c r="T44" s="43">
        <f t="shared" si="46"/>
        <v>147</v>
      </c>
      <c r="U44" s="43">
        <f t="shared" si="47"/>
        <v>515</v>
      </c>
      <c r="V44" s="43">
        <f t="shared" si="48"/>
        <v>154</v>
      </c>
      <c r="W44" s="43">
        <f t="shared" si="49"/>
        <v>539</v>
      </c>
      <c r="X44" s="43">
        <f t="shared" si="50"/>
        <v>161</v>
      </c>
      <c r="Y44" s="43">
        <f t="shared" si="51"/>
        <v>563</v>
      </c>
      <c r="Z44" s="43">
        <f t="shared" si="52"/>
        <v>168</v>
      </c>
      <c r="AA44" s="43">
        <f t="shared" si="53"/>
        <v>587</v>
      </c>
      <c r="AB44" s="43"/>
      <c r="AC44" s="45"/>
    </row>
    <row r="45" spans="1:29" s="46" customFormat="1" ht="11.15" customHeight="1">
      <c r="A45" s="42">
        <v>6</v>
      </c>
      <c r="B45" s="43">
        <f t="shared" si="28"/>
        <v>117</v>
      </c>
      <c r="C45" s="43">
        <f t="shared" si="29"/>
        <v>407</v>
      </c>
      <c r="D45" s="43">
        <f t="shared" si="30"/>
        <v>121</v>
      </c>
      <c r="E45" s="43">
        <f t="shared" si="31"/>
        <v>425</v>
      </c>
      <c r="F45" s="43">
        <f t="shared" si="32"/>
        <v>127</v>
      </c>
      <c r="G45" s="43">
        <f t="shared" si="33"/>
        <v>443</v>
      </c>
      <c r="H45" s="43">
        <f t="shared" si="34"/>
        <v>133</v>
      </c>
      <c r="I45" s="43">
        <f t="shared" si="35"/>
        <v>466</v>
      </c>
      <c r="J45" s="43">
        <f t="shared" si="36"/>
        <v>140</v>
      </c>
      <c r="K45" s="43">
        <f t="shared" si="37"/>
        <v>490</v>
      </c>
      <c r="L45" s="43">
        <f t="shared" si="38"/>
        <v>146</v>
      </c>
      <c r="M45" s="43">
        <f t="shared" si="39"/>
        <v>513</v>
      </c>
      <c r="N45" s="43">
        <f t="shared" si="40"/>
        <v>153</v>
      </c>
      <c r="O45" s="43">
        <f t="shared" si="41"/>
        <v>536</v>
      </c>
      <c r="P45" s="43">
        <f t="shared" si="42"/>
        <v>160</v>
      </c>
      <c r="Q45" s="43">
        <f t="shared" si="43"/>
        <v>559</v>
      </c>
      <c r="R45" s="43">
        <f t="shared" si="44"/>
        <v>168</v>
      </c>
      <c r="S45" s="43">
        <f t="shared" si="45"/>
        <v>588</v>
      </c>
      <c r="T45" s="43">
        <f t="shared" si="46"/>
        <v>176</v>
      </c>
      <c r="U45" s="43">
        <f t="shared" si="47"/>
        <v>617</v>
      </c>
      <c r="V45" s="43">
        <f t="shared" si="48"/>
        <v>185</v>
      </c>
      <c r="W45" s="43">
        <f t="shared" si="49"/>
        <v>647</v>
      </c>
      <c r="X45" s="43">
        <f t="shared" si="50"/>
        <v>194</v>
      </c>
      <c r="Y45" s="43">
        <f t="shared" si="51"/>
        <v>676</v>
      </c>
      <c r="Z45" s="43">
        <f t="shared" si="52"/>
        <v>201</v>
      </c>
      <c r="AA45" s="43">
        <f t="shared" si="53"/>
        <v>705</v>
      </c>
      <c r="AB45" s="43"/>
      <c r="AC45" s="45"/>
    </row>
    <row r="46" spans="1:29" s="46" customFormat="1" ht="11.15" customHeight="1">
      <c r="A46" s="42">
        <v>7</v>
      </c>
      <c r="B46" s="43">
        <f t="shared" si="28"/>
        <v>135</v>
      </c>
      <c r="C46" s="43">
        <f t="shared" si="29"/>
        <v>474</v>
      </c>
      <c r="D46" s="43">
        <f t="shared" si="30"/>
        <v>142</v>
      </c>
      <c r="E46" s="43">
        <f t="shared" si="31"/>
        <v>496</v>
      </c>
      <c r="F46" s="43">
        <f t="shared" si="32"/>
        <v>147</v>
      </c>
      <c r="G46" s="43">
        <f t="shared" si="33"/>
        <v>517</v>
      </c>
      <c r="H46" s="43">
        <f t="shared" si="34"/>
        <v>155</v>
      </c>
      <c r="I46" s="43">
        <f t="shared" si="35"/>
        <v>544</v>
      </c>
      <c r="J46" s="43">
        <f t="shared" si="36"/>
        <v>163</v>
      </c>
      <c r="K46" s="43">
        <f t="shared" si="37"/>
        <v>571</v>
      </c>
      <c r="L46" s="43">
        <f t="shared" si="38"/>
        <v>171</v>
      </c>
      <c r="M46" s="43">
        <f t="shared" si="39"/>
        <v>598</v>
      </c>
      <c r="N46" s="43">
        <f t="shared" si="40"/>
        <v>178</v>
      </c>
      <c r="O46" s="43">
        <f t="shared" si="41"/>
        <v>625</v>
      </c>
      <c r="P46" s="43">
        <f t="shared" si="42"/>
        <v>186</v>
      </c>
      <c r="Q46" s="43">
        <f t="shared" si="43"/>
        <v>652</v>
      </c>
      <c r="R46" s="43">
        <f t="shared" si="44"/>
        <v>196</v>
      </c>
      <c r="S46" s="43">
        <f t="shared" si="45"/>
        <v>686</v>
      </c>
      <c r="T46" s="43">
        <f t="shared" si="46"/>
        <v>206</v>
      </c>
      <c r="U46" s="43">
        <f t="shared" si="47"/>
        <v>720</v>
      </c>
      <c r="V46" s="43">
        <f t="shared" si="48"/>
        <v>216</v>
      </c>
      <c r="W46" s="43">
        <f t="shared" si="49"/>
        <v>755</v>
      </c>
      <c r="X46" s="43">
        <f t="shared" si="50"/>
        <v>225</v>
      </c>
      <c r="Y46" s="43">
        <f t="shared" si="51"/>
        <v>789</v>
      </c>
      <c r="Z46" s="43">
        <f t="shared" si="52"/>
        <v>235</v>
      </c>
      <c r="AA46" s="43">
        <f t="shared" si="53"/>
        <v>823</v>
      </c>
      <c r="AB46" s="43"/>
      <c r="AC46" s="45"/>
    </row>
    <row r="47" spans="1:29" s="46" customFormat="1" ht="11.15" customHeight="1">
      <c r="A47" s="42">
        <v>8</v>
      </c>
      <c r="B47" s="43">
        <f t="shared" si="28"/>
        <v>155</v>
      </c>
      <c r="C47" s="43">
        <f t="shared" si="29"/>
        <v>542</v>
      </c>
      <c r="D47" s="43">
        <f t="shared" si="30"/>
        <v>162</v>
      </c>
      <c r="E47" s="43">
        <f t="shared" si="31"/>
        <v>567</v>
      </c>
      <c r="F47" s="43">
        <f t="shared" si="32"/>
        <v>169</v>
      </c>
      <c r="G47" s="43">
        <f t="shared" si="33"/>
        <v>592</v>
      </c>
      <c r="H47" s="43">
        <f t="shared" si="34"/>
        <v>178</v>
      </c>
      <c r="I47" s="43">
        <f t="shared" si="35"/>
        <v>623</v>
      </c>
      <c r="J47" s="43">
        <f t="shared" si="36"/>
        <v>187</v>
      </c>
      <c r="K47" s="43">
        <f t="shared" si="37"/>
        <v>653</v>
      </c>
      <c r="L47" s="43">
        <f t="shared" si="38"/>
        <v>196</v>
      </c>
      <c r="M47" s="43">
        <f t="shared" si="39"/>
        <v>684</v>
      </c>
      <c r="N47" s="43">
        <f t="shared" si="40"/>
        <v>205</v>
      </c>
      <c r="O47" s="43">
        <f t="shared" si="41"/>
        <v>715</v>
      </c>
      <c r="P47" s="43">
        <f t="shared" si="42"/>
        <v>213</v>
      </c>
      <c r="Q47" s="43">
        <f t="shared" si="43"/>
        <v>746</v>
      </c>
      <c r="R47" s="43">
        <f t="shared" si="44"/>
        <v>224</v>
      </c>
      <c r="S47" s="43">
        <f t="shared" si="45"/>
        <v>784</v>
      </c>
      <c r="T47" s="43">
        <f t="shared" si="46"/>
        <v>235</v>
      </c>
      <c r="U47" s="43">
        <f t="shared" si="47"/>
        <v>824</v>
      </c>
      <c r="V47" s="43">
        <f t="shared" si="48"/>
        <v>246</v>
      </c>
      <c r="W47" s="43">
        <f t="shared" si="49"/>
        <v>862</v>
      </c>
      <c r="X47" s="43">
        <f t="shared" si="50"/>
        <v>257</v>
      </c>
      <c r="Y47" s="43">
        <f t="shared" si="51"/>
        <v>901</v>
      </c>
      <c r="Z47" s="43">
        <f t="shared" si="52"/>
        <v>268</v>
      </c>
      <c r="AA47" s="43">
        <f t="shared" si="53"/>
        <v>940</v>
      </c>
      <c r="AB47" s="43"/>
      <c r="AC47" s="45"/>
    </row>
    <row r="48" spans="1:29" s="46" customFormat="1" ht="11.15" customHeight="1">
      <c r="A48" s="42">
        <v>9</v>
      </c>
      <c r="B48" s="43">
        <f t="shared" si="28"/>
        <v>174</v>
      </c>
      <c r="C48" s="43">
        <f t="shared" si="29"/>
        <v>609</v>
      </c>
      <c r="D48" s="43">
        <f t="shared" si="30"/>
        <v>183</v>
      </c>
      <c r="E48" s="43">
        <f t="shared" si="31"/>
        <v>638</v>
      </c>
      <c r="F48" s="43">
        <f t="shared" si="32"/>
        <v>190</v>
      </c>
      <c r="G48" s="43">
        <f t="shared" si="33"/>
        <v>665</v>
      </c>
      <c r="H48" s="43">
        <f t="shared" si="34"/>
        <v>200</v>
      </c>
      <c r="I48" s="43">
        <f t="shared" si="35"/>
        <v>700</v>
      </c>
      <c r="J48" s="43">
        <f t="shared" si="36"/>
        <v>210</v>
      </c>
      <c r="K48" s="43">
        <f t="shared" si="37"/>
        <v>735</v>
      </c>
      <c r="L48" s="43">
        <f t="shared" si="38"/>
        <v>220</v>
      </c>
      <c r="M48" s="43">
        <f t="shared" si="39"/>
        <v>769</v>
      </c>
      <c r="N48" s="43">
        <f t="shared" si="40"/>
        <v>230</v>
      </c>
      <c r="O48" s="43">
        <f t="shared" si="41"/>
        <v>804</v>
      </c>
      <c r="P48" s="43">
        <f t="shared" si="42"/>
        <v>240</v>
      </c>
      <c r="Q48" s="43">
        <f t="shared" si="43"/>
        <v>838</v>
      </c>
      <c r="R48" s="43">
        <f t="shared" si="44"/>
        <v>252</v>
      </c>
      <c r="S48" s="43">
        <f t="shared" si="45"/>
        <v>882</v>
      </c>
      <c r="T48" s="43">
        <f t="shared" si="46"/>
        <v>265</v>
      </c>
      <c r="U48" s="43">
        <f t="shared" si="47"/>
        <v>926</v>
      </c>
      <c r="V48" s="43">
        <f t="shared" si="48"/>
        <v>277</v>
      </c>
      <c r="W48" s="43">
        <f t="shared" si="49"/>
        <v>970</v>
      </c>
      <c r="X48" s="43">
        <f t="shared" si="50"/>
        <v>289</v>
      </c>
      <c r="Y48" s="43">
        <f t="shared" si="51"/>
        <v>1014</v>
      </c>
      <c r="Z48" s="43">
        <f t="shared" si="52"/>
        <v>302</v>
      </c>
      <c r="AA48" s="43">
        <f t="shared" si="53"/>
        <v>1058</v>
      </c>
      <c r="AB48" s="43"/>
      <c r="AC48" s="45"/>
    </row>
    <row r="49" spans="1:29" s="46" customFormat="1" ht="11.15" customHeight="1">
      <c r="A49" s="42">
        <v>10</v>
      </c>
      <c r="B49" s="43">
        <f t="shared" si="28"/>
        <v>194</v>
      </c>
      <c r="C49" s="43">
        <f t="shared" si="29"/>
        <v>678</v>
      </c>
      <c r="D49" s="43">
        <f t="shared" si="30"/>
        <v>202</v>
      </c>
      <c r="E49" s="43">
        <f t="shared" si="31"/>
        <v>708</v>
      </c>
      <c r="F49" s="43">
        <f t="shared" si="32"/>
        <v>211</v>
      </c>
      <c r="G49" s="43">
        <f t="shared" si="33"/>
        <v>739</v>
      </c>
      <c r="H49" s="43">
        <f t="shared" si="34"/>
        <v>222</v>
      </c>
      <c r="I49" s="43">
        <f t="shared" si="35"/>
        <v>778</v>
      </c>
      <c r="J49" s="43">
        <f t="shared" si="36"/>
        <v>233</v>
      </c>
      <c r="K49" s="43">
        <f t="shared" si="37"/>
        <v>816</v>
      </c>
      <c r="L49" s="43">
        <f t="shared" si="38"/>
        <v>244</v>
      </c>
      <c r="M49" s="43">
        <f t="shared" si="39"/>
        <v>855</v>
      </c>
      <c r="N49" s="43">
        <f t="shared" si="40"/>
        <v>255</v>
      </c>
      <c r="O49" s="43">
        <f t="shared" si="41"/>
        <v>893</v>
      </c>
      <c r="P49" s="43">
        <f t="shared" si="42"/>
        <v>266</v>
      </c>
      <c r="Q49" s="43">
        <f t="shared" si="43"/>
        <v>932</v>
      </c>
      <c r="R49" s="43">
        <f t="shared" si="44"/>
        <v>280</v>
      </c>
      <c r="S49" s="43">
        <f t="shared" si="45"/>
        <v>980</v>
      </c>
      <c r="T49" s="43">
        <f t="shared" si="46"/>
        <v>294</v>
      </c>
      <c r="U49" s="43">
        <f t="shared" si="47"/>
        <v>1030</v>
      </c>
      <c r="V49" s="43">
        <f t="shared" si="48"/>
        <v>308</v>
      </c>
      <c r="W49" s="43">
        <f t="shared" si="49"/>
        <v>1078</v>
      </c>
      <c r="X49" s="43">
        <f t="shared" si="50"/>
        <v>322</v>
      </c>
      <c r="Y49" s="43">
        <f t="shared" si="51"/>
        <v>1126</v>
      </c>
      <c r="Z49" s="43">
        <f t="shared" si="52"/>
        <v>336</v>
      </c>
      <c r="AA49" s="43">
        <f t="shared" si="53"/>
        <v>1176</v>
      </c>
      <c r="AB49" s="43"/>
      <c r="AC49" s="45"/>
    </row>
    <row r="50" spans="1:29" s="46" customFormat="1" ht="11.15" customHeight="1">
      <c r="A50" s="42">
        <v>11</v>
      </c>
      <c r="B50" s="43">
        <f t="shared" si="28"/>
        <v>213</v>
      </c>
      <c r="C50" s="43">
        <f t="shared" si="29"/>
        <v>746</v>
      </c>
      <c r="D50" s="43">
        <f t="shared" si="30"/>
        <v>222</v>
      </c>
      <c r="E50" s="43">
        <f t="shared" si="31"/>
        <v>779</v>
      </c>
      <c r="F50" s="43">
        <f t="shared" si="32"/>
        <v>232</v>
      </c>
      <c r="G50" s="43">
        <f t="shared" si="33"/>
        <v>813</v>
      </c>
      <c r="H50" s="43">
        <f t="shared" si="34"/>
        <v>244</v>
      </c>
      <c r="I50" s="43">
        <f t="shared" si="35"/>
        <v>856</v>
      </c>
      <c r="J50" s="43">
        <f t="shared" si="36"/>
        <v>256</v>
      </c>
      <c r="K50" s="43">
        <f t="shared" si="37"/>
        <v>898</v>
      </c>
      <c r="L50" s="43">
        <f t="shared" si="38"/>
        <v>268</v>
      </c>
      <c r="M50" s="43">
        <f t="shared" si="39"/>
        <v>940</v>
      </c>
      <c r="N50" s="43">
        <f t="shared" si="40"/>
        <v>281</v>
      </c>
      <c r="O50" s="43">
        <f t="shared" si="41"/>
        <v>982</v>
      </c>
      <c r="P50" s="43">
        <f t="shared" si="42"/>
        <v>293</v>
      </c>
      <c r="Q50" s="43">
        <f t="shared" si="43"/>
        <v>1025</v>
      </c>
      <c r="R50" s="43">
        <f t="shared" si="44"/>
        <v>308</v>
      </c>
      <c r="S50" s="43">
        <f t="shared" si="45"/>
        <v>1078</v>
      </c>
      <c r="T50" s="43">
        <f t="shared" si="46"/>
        <v>323</v>
      </c>
      <c r="U50" s="43">
        <f t="shared" si="47"/>
        <v>1132</v>
      </c>
      <c r="V50" s="43">
        <f t="shared" si="48"/>
        <v>339</v>
      </c>
      <c r="W50" s="43">
        <f t="shared" si="49"/>
        <v>1186</v>
      </c>
      <c r="X50" s="43">
        <f t="shared" si="50"/>
        <v>354</v>
      </c>
      <c r="Y50" s="43">
        <f t="shared" si="51"/>
        <v>1240</v>
      </c>
      <c r="Z50" s="43">
        <f t="shared" si="52"/>
        <v>370</v>
      </c>
      <c r="AA50" s="43">
        <f t="shared" si="53"/>
        <v>1294</v>
      </c>
      <c r="AB50" s="43"/>
      <c r="AC50" s="45"/>
    </row>
    <row r="51" spans="1:29" s="46" customFormat="1" ht="11.15" customHeight="1">
      <c r="A51" s="42">
        <v>12</v>
      </c>
      <c r="B51" s="43">
        <f t="shared" si="28"/>
        <v>232</v>
      </c>
      <c r="C51" s="43">
        <f t="shared" si="29"/>
        <v>813</v>
      </c>
      <c r="D51" s="43">
        <f t="shared" si="30"/>
        <v>243</v>
      </c>
      <c r="E51" s="43">
        <f t="shared" si="31"/>
        <v>850</v>
      </c>
      <c r="F51" s="43">
        <f t="shared" si="32"/>
        <v>253</v>
      </c>
      <c r="G51" s="43">
        <f t="shared" si="33"/>
        <v>887</v>
      </c>
      <c r="H51" s="43">
        <f t="shared" si="34"/>
        <v>266</v>
      </c>
      <c r="I51" s="43">
        <f t="shared" si="35"/>
        <v>933</v>
      </c>
      <c r="J51" s="43">
        <f t="shared" si="36"/>
        <v>279</v>
      </c>
      <c r="K51" s="43">
        <f t="shared" si="37"/>
        <v>979</v>
      </c>
      <c r="L51" s="43">
        <f t="shared" si="38"/>
        <v>293</v>
      </c>
      <c r="M51" s="43">
        <f t="shared" si="39"/>
        <v>1025</v>
      </c>
      <c r="N51" s="43">
        <f t="shared" si="40"/>
        <v>306</v>
      </c>
      <c r="O51" s="43">
        <f t="shared" si="41"/>
        <v>1071</v>
      </c>
      <c r="P51" s="43">
        <f t="shared" si="42"/>
        <v>319</v>
      </c>
      <c r="Q51" s="43">
        <f t="shared" si="43"/>
        <v>1118</v>
      </c>
      <c r="R51" s="43">
        <f t="shared" si="44"/>
        <v>337</v>
      </c>
      <c r="S51" s="43">
        <f t="shared" si="45"/>
        <v>1177</v>
      </c>
      <c r="T51" s="43">
        <f t="shared" si="46"/>
        <v>353</v>
      </c>
      <c r="U51" s="43">
        <f t="shared" si="47"/>
        <v>1235</v>
      </c>
      <c r="V51" s="43">
        <f t="shared" si="48"/>
        <v>370</v>
      </c>
      <c r="W51" s="43">
        <f t="shared" si="49"/>
        <v>1294</v>
      </c>
      <c r="X51" s="43">
        <f t="shared" si="50"/>
        <v>386</v>
      </c>
      <c r="Y51" s="43">
        <f t="shared" si="51"/>
        <v>1352</v>
      </c>
      <c r="Z51" s="43">
        <f t="shared" si="52"/>
        <v>403</v>
      </c>
      <c r="AA51" s="43">
        <f t="shared" si="53"/>
        <v>1410</v>
      </c>
      <c r="AB51" s="43"/>
      <c r="AC51" s="45"/>
    </row>
    <row r="52" spans="1:29" s="46" customFormat="1" ht="11.15" customHeight="1">
      <c r="A52" s="42">
        <v>13</v>
      </c>
      <c r="B52" s="43">
        <f t="shared" si="28"/>
        <v>252</v>
      </c>
      <c r="C52" s="43">
        <f t="shared" si="29"/>
        <v>881</v>
      </c>
      <c r="D52" s="43">
        <f t="shared" si="30"/>
        <v>263</v>
      </c>
      <c r="E52" s="43">
        <f t="shared" si="31"/>
        <v>921</v>
      </c>
      <c r="F52" s="43">
        <f t="shared" si="32"/>
        <v>275</v>
      </c>
      <c r="G52" s="43">
        <f t="shared" si="33"/>
        <v>961</v>
      </c>
      <c r="H52" s="43">
        <f t="shared" si="34"/>
        <v>289</v>
      </c>
      <c r="I52" s="43">
        <f t="shared" si="35"/>
        <v>1011</v>
      </c>
      <c r="J52" s="43">
        <f t="shared" si="36"/>
        <v>304</v>
      </c>
      <c r="K52" s="43">
        <f t="shared" si="37"/>
        <v>1061</v>
      </c>
      <c r="L52" s="43">
        <f t="shared" si="38"/>
        <v>318</v>
      </c>
      <c r="M52" s="43">
        <f t="shared" si="39"/>
        <v>1111</v>
      </c>
      <c r="N52" s="43">
        <f t="shared" si="40"/>
        <v>332</v>
      </c>
      <c r="O52" s="43">
        <f t="shared" si="41"/>
        <v>1162</v>
      </c>
      <c r="P52" s="43">
        <f t="shared" si="42"/>
        <v>346</v>
      </c>
      <c r="Q52" s="43">
        <f t="shared" si="43"/>
        <v>1211</v>
      </c>
      <c r="R52" s="43">
        <f t="shared" si="44"/>
        <v>364</v>
      </c>
      <c r="S52" s="43">
        <f t="shared" si="45"/>
        <v>1275</v>
      </c>
      <c r="T52" s="43">
        <f t="shared" si="46"/>
        <v>383</v>
      </c>
      <c r="U52" s="43">
        <f t="shared" si="47"/>
        <v>1338</v>
      </c>
      <c r="V52" s="43">
        <f t="shared" si="48"/>
        <v>400</v>
      </c>
      <c r="W52" s="43">
        <f t="shared" si="49"/>
        <v>1401</v>
      </c>
      <c r="X52" s="43">
        <f t="shared" si="50"/>
        <v>418</v>
      </c>
      <c r="Y52" s="43">
        <f t="shared" si="51"/>
        <v>1465</v>
      </c>
      <c r="Z52" s="43">
        <f t="shared" si="52"/>
        <v>437</v>
      </c>
      <c r="AA52" s="43">
        <f t="shared" si="53"/>
        <v>1528</v>
      </c>
      <c r="AB52" s="43"/>
      <c r="AC52" s="45"/>
    </row>
    <row r="53" spans="1:29" s="46" customFormat="1" ht="11.15" customHeight="1">
      <c r="A53" s="42">
        <v>14</v>
      </c>
      <c r="B53" s="43">
        <f t="shared" si="28"/>
        <v>271</v>
      </c>
      <c r="C53" s="43">
        <f t="shared" si="29"/>
        <v>948</v>
      </c>
      <c r="D53" s="43">
        <f t="shared" si="30"/>
        <v>284</v>
      </c>
      <c r="E53" s="43">
        <f t="shared" si="31"/>
        <v>992</v>
      </c>
      <c r="F53" s="43">
        <f t="shared" si="32"/>
        <v>296</v>
      </c>
      <c r="G53" s="43">
        <f t="shared" si="33"/>
        <v>1035</v>
      </c>
      <c r="H53" s="43">
        <f t="shared" si="34"/>
        <v>311</v>
      </c>
      <c r="I53" s="43">
        <f t="shared" si="35"/>
        <v>1089</v>
      </c>
      <c r="J53" s="43">
        <f t="shared" si="36"/>
        <v>327</v>
      </c>
      <c r="K53" s="43">
        <f t="shared" si="37"/>
        <v>1143</v>
      </c>
      <c r="L53" s="43">
        <f t="shared" si="38"/>
        <v>342</v>
      </c>
      <c r="M53" s="43">
        <f t="shared" si="39"/>
        <v>1197</v>
      </c>
      <c r="N53" s="43">
        <f t="shared" si="40"/>
        <v>357</v>
      </c>
      <c r="O53" s="43">
        <f t="shared" si="41"/>
        <v>1251</v>
      </c>
      <c r="P53" s="43">
        <f t="shared" si="42"/>
        <v>373</v>
      </c>
      <c r="Q53" s="43">
        <f t="shared" si="43"/>
        <v>1305</v>
      </c>
      <c r="R53" s="43">
        <f t="shared" si="44"/>
        <v>393</v>
      </c>
      <c r="S53" s="43">
        <f t="shared" si="45"/>
        <v>1373</v>
      </c>
      <c r="T53" s="43">
        <f t="shared" si="46"/>
        <v>411</v>
      </c>
      <c r="U53" s="43">
        <f t="shared" si="47"/>
        <v>1441</v>
      </c>
      <c r="V53" s="43">
        <f t="shared" si="48"/>
        <v>431</v>
      </c>
      <c r="W53" s="43">
        <f t="shared" si="49"/>
        <v>1509</v>
      </c>
      <c r="X53" s="43">
        <f t="shared" si="50"/>
        <v>451</v>
      </c>
      <c r="Y53" s="43">
        <f t="shared" si="51"/>
        <v>1577</v>
      </c>
      <c r="Z53" s="43">
        <f t="shared" si="52"/>
        <v>470</v>
      </c>
      <c r="AA53" s="43">
        <f t="shared" si="53"/>
        <v>1646</v>
      </c>
      <c r="AB53" s="43"/>
      <c r="AC53" s="45"/>
    </row>
    <row r="54" spans="1:29" s="46" customFormat="1" ht="11.15" customHeight="1">
      <c r="A54" s="42">
        <v>15</v>
      </c>
      <c r="B54" s="43">
        <f t="shared" si="28"/>
        <v>290</v>
      </c>
      <c r="C54" s="43">
        <f t="shared" si="29"/>
        <v>1016</v>
      </c>
      <c r="D54" s="43">
        <f t="shared" si="30"/>
        <v>304</v>
      </c>
      <c r="E54" s="43">
        <f t="shared" si="31"/>
        <v>1063</v>
      </c>
      <c r="F54" s="43">
        <f t="shared" si="32"/>
        <v>317</v>
      </c>
      <c r="G54" s="43">
        <f t="shared" si="33"/>
        <v>1109</v>
      </c>
      <c r="H54" s="43">
        <f t="shared" si="34"/>
        <v>333</v>
      </c>
      <c r="I54" s="43">
        <f t="shared" si="35"/>
        <v>1167</v>
      </c>
      <c r="J54" s="43">
        <f t="shared" si="36"/>
        <v>350</v>
      </c>
      <c r="K54" s="43">
        <f t="shared" si="37"/>
        <v>1224</v>
      </c>
      <c r="L54" s="43">
        <f t="shared" si="38"/>
        <v>366</v>
      </c>
      <c r="M54" s="43">
        <f t="shared" si="39"/>
        <v>1283</v>
      </c>
      <c r="N54" s="43">
        <f t="shared" si="40"/>
        <v>383</v>
      </c>
      <c r="O54" s="43">
        <f t="shared" si="41"/>
        <v>1340</v>
      </c>
      <c r="P54" s="43">
        <f t="shared" si="42"/>
        <v>399</v>
      </c>
      <c r="Q54" s="43">
        <f t="shared" si="43"/>
        <v>1398</v>
      </c>
      <c r="R54" s="43">
        <f t="shared" si="44"/>
        <v>420</v>
      </c>
      <c r="S54" s="43">
        <f t="shared" si="45"/>
        <v>1471</v>
      </c>
      <c r="T54" s="43">
        <f t="shared" si="46"/>
        <v>441</v>
      </c>
      <c r="U54" s="43">
        <f t="shared" si="47"/>
        <v>1544</v>
      </c>
      <c r="V54" s="43">
        <f t="shared" si="48"/>
        <v>462</v>
      </c>
      <c r="W54" s="43">
        <f t="shared" si="49"/>
        <v>1617</v>
      </c>
      <c r="X54" s="43">
        <f t="shared" si="50"/>
        <v>483</v>
      </c>
      <c r="Y54" s="43">
        <f t="shared" si="51"/>
        <v>1691</v>
      </c>
      <c r="Z54" s="43">
        <f t="shared" si="52"/>
        <v>504</v>
      </c>
      <c r="AA54" s="43">
        <f t="shared" si="53"/>
        <v>1763</v>
      </c>
      <c r="AB54" s="43"/>
      <c r="AC54" s="45"/>
    </row>
    <row r="55" spans="1:29" s="46" customFormat="1" ht="11.15" customHeight="1">
      <c r="A55" s="42">
        <v>16</v>
      </c>
      <c r="B55" s="43">
        <f t="shared" si="28"/>
        <v>310</v>
      </c>
      <c r="C55" s="43">
        <f t="shared" si="29"/>
        <v>1085</v>
      </c>
      <c r="D55" s="43">
        <f t="shared" si="30"/>
        <v>323</v>
      </c>
      <c r="E55" s="43">
        <f t="shared" si="31"/>
        <v>1133</v>
      </c>
      <c r="F55" s="43">
        <f t="shared" si="32"/>
        <v>338</v>
      </c>
      <c r="G55" s="43">
        <f t="shared" si="33"/>
        <v>1183</v>
      </c>
      <c r="H55" s="43">
        <f t="shared" si="34"/>
        <v>355</v>
      </c>
      <c r="I55" s="43">
        <f t="shared" si="35"/>
        <v>1244</v>
      </c>
      <c r="J55" s="43">
        <f t="shared" si="36"/>
        <v>373</v>
      </c>
      <c r="K55" s="43">
        <f t="shared" si="37"/>
        <v>1306</v>
      </c>
      <c r="L55" s="43">
        <f t="shared" si="38"/>
        <v>391</v>
      </c>
      <c r="M55" s="43">
        <f t="shared" si="39"/>
        <v>1367</v>
      </c>
      <c r="N55" s="43">
        <f t="shared" si="40"/>
        <v>408</v>
      </c>
      <c r="O55" s="43">
        <f t="shared" si="41"/>
        <v>1429</v>
      </c>
      <c r="P55" s="43">
        <f t="shared" si="42"/>
        <v>426</v>
      </c>
      <c r="Q55" s="43">
        <f t="shared" si="43"/>
        <v>1491</v>
      </c>
      <c r="R55" s="43">
        <f t="shared" si="44"/>
        <v>448</v>
      </c>
      <c r="S55" s="43">
        <f t="shared" si="45"/>
        <v>1569</v>
      </c>
      <c r="T55" s="43">
        <f t="shared" si="46"/>
        <v>471</v>
      </c>
      <c r="U55" s="43">
        <f t="shared" si="47"/>
        <v>1647</v>
      </c>
      <c r="V55" s="43">
        <f t="shared" si="48"/>
        <v>493</v>
      </c>
      <c r="W55" s="43">
        <f t="shared" si="49"/>
        <v>1725</v>
      </c>
      <c r="X55" s="43">
        <f t="shared" si="50"/>
        <v>515</v>
      </c>
      <c r="Y55" s="43">
        <f t="shared" si="51"/>
        <v>1803</v>
      </c>
      <c r="Z55" s="43">
        <f t="shared" si="52"/>
        <v>538</v>
      </c>
      <c r="AA55" s="43">
        <f t="shared" si="53"/>
        <v>1881</v>
      </c>
      <c r="AB55" s="43"/>
      <c r="AC55" s="45"/>
    </row>
    <row r="56" spans="1:29" s="46" customFormat="1" ht="11.15" customHeight="1">
      <c r="A56" s="42">
        <v>17</v>
      </c>
      <c r="B56" s="43">
        <f t="shared" si="28"/>
        <v>329</v>
      </c>
      <c r="C56" s="43">
        <f t="shared" si="29"/>
        <v>1152</v>
      </c>
      <c r="D56" s="43">
        <f t="shared" si="30"/>
        <v>344</v>
      </c>
      <c r="E56" s="43">
        <f t="shared" si="31"/>
        <v>1204</v>
      </c>
      <c r="F56" s="43">
        <f t="shared" si="32"/>
        <v>359</v>
      </c>
      <c r="G56" s="43">
        <f t="shared" si="33"/>
        <v>1256</v>
      </c>
      <c r="H56" s="43">
        <f t="shared" si="34"/>
        <v>377</v>
      </c>
      <c r="I56" s="43">
        <f t="shared" si="35"/>
        <v>1322</v>
      </c>
      <c r="J56" s="43">
        <f t="shared" si="36"/>
        <v>396</v>
      </c>
      <c r="K56" s="43">
        <f t="shared" si="37"/>
        <v>1387</v>
      </c>
      <c r="L56" s="43">
        <f t="shared" si="38"/>
        <v>415</v>
      </c>
      <c r="M56" s="43">
        <f t="shared" si="39"/>
        <v>1453</v>
      </c>
      <c r="N56" s="43">
        <f t="shared" si="40"/>
        <v>433</v>
      </c>
      <c r="O56" s="43">
        <f t="shared" si="41"/>
        <v>1518</v>
      </c>
      <c r="P56" s="43">
        <f t="shared" si="42"/>
        <v>452</v>
      </c>
      <c r="Q56" s="43">
        <f t="shared" si="43"/>
        <v>1584</v>
      </c>
      <c r="R56" s="43">
        <f t="shared" si="44"/>
        <v>476</v>
      </c>
      <c r="S56" s="43">
        <f t="shared" si="45"/>
        <v>1667</v>
      </c>
      <c r="T56" s="43">
        <f t="shared" si="46"/>
        <v>499</v>
      </c>
      <c r="U56" s="43">
        <f t="shared" si="47"/>
        <v>1750</v>
      </c>
      <c r="V56" s="43">
        <f t="shared" si="48"/>
        <v>524</v>
      </c>
      <c r="W56" s="43">
        <f t="shared" si="49"/>
        <v>1833</v>
      </c>
      <c r="X56" s="43">
        <f t="shared" si="50"/>
        <v>548</v>
      </c>
      <c r="Y56" s="43">
        <f t="shared" si="51"/>
        <v>1915</v>
      </c>
      <c r="Z56" s="43">
        <f t="shared" si="52"/>
        <v>571</v>
      </c>
      <c r="AA56" s="43">
        <f t="shared" si="53"/>
        <v>1999</v>
      </c>
      <c r="AB56" s="43"/>
      <c r="AC56" s="45"/>
    </row>
    <row r="57" spans="1:29" s="46" customFormat="1" ht="11.15" customHeight="1">
      <c r="A57" s="42">
        <v>18</v>
      </c>
      <c r="B57" s="43">
        <f t="shared" si="28"/>
        <v>349</v>
      </c>
      <c r="C57" s="43">
        <f t="shared" si="29"/>
        <v>1220</v>
      </c>
      <c r="D57" s="43">
        <f t="shared" si="30"/>
        <v>364</v>
      </c>
      <c r="E57" s="43">
        <f t="shared" si="31"/>
        <v>1275</v>
      </c>
      <c r="F57" s="43">
        <f t="shared" si="32"/>
        <v>381</v>
      </c>
      <c r="G57" s="43">
        <f t="shared" si="33"/>
        <v>1331</v>
      </c>
      <c r="H57" s="43">
        <f t="shared" si="34"/>
        <v>400</v>
      </c>
      <c r="I57" s="43">
        <f t="shared" si="35"/>
        <v>1400</v>
      </c>
      <c r="J57" s="43">
        <f t="shared" si="36"/>
        <v>420</v>
      </c>
      <c r="K57" s="43">
        <f t="shared" si="37"/>
        <v>1470</v>
      </c>
      <c r="L57" s="43">
        <f t="shared" si="38"/>
        <v>440</v>
      </c>
      <c r="M57" s="43">
        <f t="shared" si="39"/>
        <v>1539</v>
      </c>
      <c r="N57" s="43">
        <f t="shared" si="40"/>
        <v>460</v>
      </c>
      <c r="O57" s="43">
        <f t="shared" si="41"/>
        <v>1608</v>
      </c>
      <c r="P57" s="43">
        <f t="shared" si="42"/>
        <v>480</v>
      </c>
      <c r="Q57" s="43">
        <f t="shared" si="43"/>
        <v>1677</v>
      </c>
      <c r="R57" s="43">
        <f t="shared" si="44"/>
        <v>504</v>
      </c>
      <c r="S57" s="43">
        <f t="shared" si="45"/>
        <v>1764</v>
      </c>
      <c r="T57" s="43">
        <f t="shared" si="46"/>
        <v>529</v>
      </c>
      <c r="U57" s="43">
        <f t="shared" si="47"/>
        <v>1852</v>
      </c>
      <c r="V57" s="43">
        <f t="shared" si="48"/>
        <v>554</v>
      </c>
      <c r="W57" s="43">
        <f t="shared" si="49"/>
        <v>1940</v>
      </c>
      <c r="X57" s="43">
        <f t="shared" si="50"/>
        <v>580</v>
      </c>
      <c r="Y57" s="43">
        <f t="shared" si="51"/>
        <v>2028</v>
      </c>
      <c r="Z57" s="43">
        <f t="shared" si="52"/>
        <v>605</v>
      </c>
      <c r="AA57" s="43">
        <f t="shared" si="53"/>
        <v>2116</v>
      </c>
      <c r="AB57" s="43"/>
      <c r="AC57" s="45"/>
    </row>
    <row r="58" spans="1:29" s="46" customFormat="1" ht="11.15" customHeight="1">
      <c r="A58" s="42">
        <v>19</v>
      </c>
      <c r="B58" s="43">
        <f t="shared" si="28"/>
        <v>367</v>
      </c>
      <c r="C58" s="43">
        <f t="shared" si="29"/>
        <v>1287</v>
      </c>
      <c r="D58" s="43">
        <f t="shared" si="30"/>
        <v>385</v>
      </c>
      <c r="E58" s="43">
        <f t="shared" si="31"/>
        <v>1346</v>
      </c>
      <c r="F58" s="43">
        <f t="shared" si="32"/>
        <v>401</v>
      </c>
      <c r="G58" s="43">
        <f t="shared" si="33"/>
        <v>1405</v>
      </c>
      <c r="H58" s="43">
        <f t="shared" si="34"/>
        <v>422</v>
      </c>
      <c r="I58" s="43">
        <f t="shared" si="35"/>
        <v>1477</v>
      </c>
      <c r="J58" s="43">
        <f t="shared" si="36"/>
        <v>443</v>
      </c>
      <c r="K58" s="43">
        <f t="shared" si="37"/>
        <v>1551</v>
      </c>
      <c r="L58" s="43">
        <f t="shared" si="38"/>
        <v>464</v>
      </c>
      <c r="M58" s="43">
        <f t="shared" si="39"/>
        <v>1624</v>
      </c>
      <c r="N58" s="43">
        <f t="shared" si="40"/>
        <v>485</v>
      </c>
      <c r="O58" s="43">
        <f t="shared" si="41"/>
        <v>1697</v>
      </c>
      <c r="P58" s="43">
        <f t="shared" si="42"/>
        <v>506</v>
      </c>
      <c r="Q58" s="43">
        <f t="shared" si="43"/>
        <v>1770</v>
      </c>
      <c r="R58" s="43">
        <f t="shared" si="44"/>
        <v>532</v>
      </c>
      <c r="S58" s="43">
        <f t="shared" si="45"/>
        <v>1863</v>
      </c>
      <c r="T58" s="43">
        <f t="shared" si="46"/>
        <v>559</v>
      </c>
      <c r="U58" s="43">
        <f t="shared" si="47"/>
        <v>1956</v>
      </c>
      <c r="V58" s="43">
        <f t="shared" si="48"/>
        <v>585</v>
      </c>
      <c r="W58" s="43">
        <f t="shared" si="49"/>
        <v>2048</v>
      </c>
      <c r="X58" s="43">
        <f t="shared" si="50"/>
        <v>612</v>
      </c>
      <c r="Y58" s="43">
        <f t="shared" si="51"/>
        <v>2141</v>
      </c>
      <c r="Z58" s="43">
        <f t="shared" si="52"/>
        <v>638</v>
      </c>
      <c r="AA58" s="43">
        <f t="shared" si="53"/>
        <v>2233</v>
      </c>
      <c r="AB58" s="43"/>
      <c r="AC58" s="45"/>
    </row>
    <row r="59" spans="1:29" s="46" customFormat="1" ht="11.15" customHeight="1">
      <c r="A59" s="42">
        <v>20</v>
      </c>
      <c r="B59" s="43">
        <f t="shared" si="28"/>
        <v>387</v>
      </c>
      <c r="C59" s="43">
        <f t="shared" si="29"/>
        <v>1355</v>
      </c>
      <c r="D59" s="43">
        <f t="shared" si="30"/>
        <v>405</v>
      </c>
      <c r="E59" s="43">
        <f t="shared" si="31"/>
        <v>1417</v>
      </c>
      <c r="F59" s="43">
        <f t="shared" si="32"/>
        <v>422</v>
      </c>
      <c r="G59" s="43">
        <f t="shared" si="33"/>
        <v>1478</v>
      </c>
      <c r="H59" s="43">
        <f t="shared" si="34"/>
        <v>444</v>
      </c>
      <c r="I59" s="43">
        <f t="shared" si="35"/>
        <v>1555</v>
      </c>
      <c r="J59" s="43">
        <f t="shared" si="36"/>
        <v>466</v>
      </c>
      <c r="K59" s="43">
        <f t="shared" si="37"/>
        <v>1632</v>
      </c>
      <c r="L59" s="43">
        <f t="shared" si="38"/>
        <v>488</v>
      </c>
      <c r="M59" s="43">
        <f t="shared" si="39"/>
        <v>1709</v>
      </c>
      <c r="N59" s="43">
        <f t="shared" si="40"/>
        <v>510</v>
      </c>
      <c r="O59" s="43">
        <f t="shared" si="41"/>
        <v>1786</v>
      </c>
      <c r="P59" s="43">
        <f t="shared" si="42"/>
        <v>532</v>
      </c>
      <c r="Q59" s="43">
        <f t="shared" si="43"/>
        <v>1863</v>
      </c>
      <c r="R59" s="43">
        <f t="shared" si="44"/>
        <v>560</v>
      </c>
      <c r="S59" s="43">
        <f t="shared" si="45"/>
        <v>1961</v>
      </c>
      <c r="T59" s="43">
        <f t="shared" si="46"/>
        <v>588</v>
      </c>
      <c r="U59" s="43">
        <f t="shared" si="47"/>
        <v>2058</v>
      </c>
      <c r="V59" s="43">
        <f t="shared" si="48"/>
        <v>616</v>
      </c>
      <c r="W59" s="43">
        <f t="shared" si="49"/>
        <v>2156</v>
      </c>
      <c r="X59" s="43">
        <f t="shared" si="50"/>
        <v>644</v>
      </c>
      <c r="Y59" s="43">
        <f t="shared" si="51"/>
        <v>2254</v>
      </c>
      <c r="Z59" s="43">
        <f t="shared" si="52"/>
        <v>672</v>
      </c>
      <c r="AA59" s="43">
        <f t="shared" si="53"/>
        <v>2351</v>
      </c>
      <c r="AB59" s="43"/>
      <c r="AC59" s="45"/>
    </row>
    <row r="60" spans="1:29" s="46" customFormat="1" ht="11.15" customHeight="1">
      <c r="A60" s="42">
        <v>21</v>
      </c>
      <c r="B60" s="43">
        <f t="shared" si="28"/>
        <v>407</v>
      </c>
      <c r="C60" s="43">
        <f t="shared" si="29"/>
        <v>1423</v>
      </c>
      <c r="D60" s="43">
        <f t="shared" si="30"/>
        <v>425</v>
      </c>
      <c r="E60" s="43">
        <f t="shared" si="31"/>
        <v>1487</v>
      </c>
      <c r="F60" s="43">
        <f t="shared" si="32"/>
        <v>443</v>
      </c>
      <c r="G60" s="43">
        <f t="shared" si="33"/>
        <v>1552</v>
      </c>
      <c r="H60" s="43">
        <f t="shared" si="34"/>
        <v>466</v>
      </c>
      <c r="I60" s="43">
        <f t="shared" si="35"/>
        <v>1633</v>
      </c>
      <c r="J60" s="43">
        <f t="shared" si="36"/>
        <v>490</v>
      </c>
      <c r="K60" s="43">
        <f t="shared" si="37"/>
        <v>1714</v>
      </c>
      <c r="L60" s="43">
        <f t="shared" si="38"/>
        <v>513</v>
      </c>
      <c r="M60" s="43">
        <f t="shared" si="39"/>
        <v>1795</v>
      </c>
      <c r="N60" s="43">
        <f t="shared" si="40"/>
        <v>536</v>
      </c>
      <c r="O60" s="43">
        <f t="shared" si="41"/>
        <v>1876</v>
      </c>
      <c r="P60" s="43">
        <f t="shared" si="42"/>
        <v>559</v>
      </c>
      <c r="Q60" s="43">
        <f t="shared" si="43"/>
        <v>1957</v>
      </c>
      <c r="R60" s="43">
        <f t="shared" si="44"/>
        <v>588</v>
      </c>
      <c r="S60" s="43">
        <f t="shared" si="45"/>
        <v>2059</v>
      </c>
      <c r="T60" s="43">
        <f t="shared" si="46"/>
        <v>617</v>
      </c>
      <c r="U60" s="43">
        <f t="shared" si="47"/>
        <v>2161</v>
      </c>
      <c r="V60" s="43">
        <f t="shared" si="48"/>
        <v>647</v>
      </c>
      <c r="W60" s="43">
        <f t="shared" si="49"/>
        <v>2264</v>
      </c>
      <c r="X60" s="43">
        <f t="shared" si="50"/>
        <v>676</v>
      </c>
      <c r="Y60" s="43">
        <f t="shared" si="51"/>
        <v>2366</v>
      </c>
      <c r="Z60" s="43">
        <f t="shared" si="52"/>
        <v>705</v>
      </c>
      <c r="AA60" s="43">
        <f t="shared" si="53"/>
        <v>2468</v>
      </c>
      <c r="AB60" s="43"/>
      <c r="AC60" s="45"/>
    </row>
    <row r="61" spans="1:29" s="46" customFormat="1" ht="11.15" customHeight="1">
      <c r="A61" s="42">
        <v>22</v>
      </c>
      <c r="B61" s="43">
        <f t="shared" si="28"/>
        <v>426</v>
      </c>
      <c r="C61" s="43">
        <f t="shared" si="29"/>
        <v>1491</v>
      </c>
      <c r="D61" s="43">
        <f t="shared" si="30"/>
        <v>445</v>
      </c>
      <c r="E61" s="43">
        <f t="shared" si="31"/>
        <v>1559</v>
      </c>
      <c r="F61" s="43">
        <f t="shared" si="32"/>
        <v>464</v>
      </c>
      <c r="G61" s="43">
        <f t="shared" si="33"/>
        <v>1626</v>
      </c>
      <c r="H61" s="43">
        <f t="shared" si="34"/>
        <v>488</v>
      </c>
      <c r="I61" s="43">
        <f t="shared" si="35"/>
        <v>1711</v>
      </c>
      <c r="J61" s="43">
        <f t="shared" si="36"/>
        <v>513</v>
      </c>
      <c r="K61" s="43">
        <f t="shared" si="37"/>
        <v>1795</v>
      </c>
      <c r="L61" s="43">
        <f t="shared" si="38"/>
        <v>537</v>
      </c>
      <c r="M61" s="43">
        <f t="shared" si="39"/>
        <v>1880</v>
      </c>
      <c r="N61" s="43">
        <f t="shared" si="40"/>
        <v>561</v>
      </c>
      <c r="O61" s="43">
        <f t="shared" si="41"/>
        <v>1965</v>
      </c>
      <c r="P61" s="43">
        <f t="shared" si="42"/>
        <v>585</v>
      </c>
      <c r="Q61" s="43">
        <f t="shared" si="43"/>
        <v>2049</v>
      </c>
      <c r="R61" s="43">
        <f t="shared" si="44"/>
        <v>616</v>
      </c>
      <c r="S61" s="43">
        <f t="shared" si="45"/>
        <v>2157</v>
      </c>
      <c r="T61" s="43">
        <f t="shared" si="46"/>
        <v>647</v>
      </c>
      <c r="U61" s="43">
        <f t="shared" si="47"/>
        <v>2264</v>
      </c>
      <c r="V61" s="43">
        <f t="shared" si="48"/>
        <v>678</v>
      </c>
      <c r="W61" s="43">
        <f t="shared" si="49"/>
        <v>2372</v>
      </c>
      <c r="X61" s="43">
        <f t="shared" si="50"/>
        <v>708</v>
      </c>
      <c r="Y61" s="43">
        <f t="shared" si="51"/>
        <v>2479</v>
      </c>
      <c r="Z61" s="43">
        <f t="shared" si="52"/>
        <v>739</v>
      </c>
      <c r="AA61" s="43">
        <f t="shared" si="53"/>
        <v>2586</v>
      </c>
      <c r="AB61" s="43"/>
      <c r="AC61" s="45"/>
    </row>
    <row r="62" spans="1:29" s="46" customFormat="1" ht="11.15" customHeight="1">
      <c r="A62" s="42">
        <v>23</v>
      </c>
      <c r="B62" s="43">
        <f t="shared" si="28"/>
        <v>445</v>
      </c>
      <c r="C62" s="43">
        <f t="shared" si="29"/>
        <v>1559</v>
      </c>
      <c r="D62" s="43">
        <f t="shared" si="30"/>
        <v>465</v>
      </c>
      <c r="E62" s="43">
        <f t="shared" si="31"/>
        <v>1629</v>
      </c>
      <c r="F62" s="43">
        <f t="shared" si="32"/>
        <v>486</v>
      </c>
      <c r="G62" s="43">
        <f t="shared" si="33"/>
        <v>1701</v>
      </c>
      <c r="H62" s="43">
        <f t="shared" si="34"/>
        <v>511</v>
      </c>
      <c r="I62" s="43">
        <f t="shared" si="35"/>
        <v>1789</v>
      </c>
      <c r="J62" s="43">
        <f t="shared" si="36"/>
        <v>537</v>
      </c>
      <c r="K62" s="43">
        <f t="shared" si="37"/>
        <v>1878</v>
      </c>
      <c r="L62" s="43">
        <f t="shared" si="38"/>
        <v>562</v>
      </c>
      <c r="M62" s="43">
        <f t="shared" si="39"/>
        <v>1966</v>
      </c>
      <c r="N62" s="43">
        <f t="shared" si="40"/>
        <v>587</v>
      </c>
      <c r="O62" s="43">
        <f t="shared" si="41"/>
        <v>2055</v>
      </c>
      <c r="P62" s="43">
        <f t="shared" si="42"/>
        <v>613</v>
      </c>
      <c r="Q62" s="43">
        <f t="shared" si="43"/>
        <v>2143</v>
      </c>
      <c r="R62" s="43">
        <f t="shared" si="44"/>
        <v>645</v>
      </c>
      <c r="S62" s="43">
        <f t="shared" si="45"/>
        <v>2255</v>
      </c>
      <c r="T62" s="43">
        <f t="shared" si="46"/>
        <v>676</v>
      </c>
      <c r="U62" s="43">
        <f t="shared" si="47"/>
        <v>2367</v>
      </c>
      <c r="V62" s="43">
        <f t="shared" si="48"/>
        <v>708</v>
      </c>
      <c r="W62" s="43">
        <f t="shared" si="49"/>
        <v>2479</v>
      </c>
      <c r="X62" s="43">
        <f t="shared" si="50"/>
        <v>740</v>
      </c>
      <c r="Y62" s="43">
        <f t="shared" si="51"/>
        <v>2592</v>
      </c>
      <c r="Z62" s="43">
        <f t="shared" si="52"/>
        <v>772</v>
      </c>
      <c r="AA62" s="43">
        <f t="shared" si="53"/>
        <v>2704</v>
      </c>
      <c r="AB62" s="43"/>
      <c r="AC62" s="45"/>
    </row>
    <row r="63" spans="1:29" s="46" customFormat="1" ht="11.15" customHeight="1">
      <c r="A63" s="42">
        <v>24</v>
      </c>
      <c r="B63" s="43">
        <f t="shared" si="28"/>
        <v>464</v>
      </c>
      <c r="C63" s="43">
        <f t="shared" si="29"/>
        <v>1626</v>
      </c>
      <c r="D63" s="43">
        <f t="shared" si="30"/>
        <v>486</v>
      </c>
      <c r="E63" s="43">
        <f t="shared" si="31"/>
        <v>1701</v>
      </c>
      <c r="F63" s="43">
        <f t="shared" si="32"/>
        <v>507</v>
      </c>
      <c r="G63" s="43">
        <f t="shared" si="33"/>
        <v>1774</v>
      </c>
      <c r="H63" s="43">
        <f t="shared" si="34"/>
        <v>533</v>
      </c>
      <c r="I63" s="43">
        <f t="shared" si="35"/>
        <v>1867</v>
      </c>
      <c r="J63" s="43">
        <f t="shared" si="36"/>
        <v>560</v>
      </c>
      <c r="K63" s="43">
        <f t="shared" si="37"/>
        <v>1959</v>
      </c>
      <c r="L63" s="43">
        <f t="shared" si="38"/>
        <v>586</v>
      </c>
      <c r="M63" s="43">
        <f t="shared" si="39"/>
        <v>2051</v>
      </c>
      <c r="N63" s="43">
        <f t="shared" si="40"/>
        <v>613</v>
      </c>
      <c r="O63" s="43">
        <f t="shared" si="41"/>
        <v>2144</v>
      </c>
      <c r="P63" s="43">
        <f t="shared" si="42"/>
        <v>639</v>
      </c>
      <c r="Q63" s="43">
        <f t="shared" si="43"/>
        <v>2236</v>
      </c>
      <c r="R63" s="43">
        <f t="shared" si="44"/>
        <v>672</v>
      </c>
      <c r="S63" s="43">
        <f t="shared" si="45"/>
        <v>2353</v>
      </c>
      <c r="T63" s="43">
        <f t="shared" si="46"/>
        <v>706</v>
      </c>
      <c r="U63" s="43">
        <f t="shared" si="47"/>
        <v>2471</v>
      </c>
      <c r="V63" s="43">
        <f t="shared" si="48"/>
        <v>739</v>
      </c>
      <c r="W63" s="43">
        <f t="shared" si="49"/>
        <v>2587</v>
      </c>
      <c r="X63" s="43">
        <f t="shared" si="50"/>
        <v>772</v>
      </c>
      <c r="Y63" s="43">
        <f t="shared" si="51"/>
        <v>2704</v>
      </c>
      <c r="Z63" s="43">
        <f t="shared" si="52"/>
        <v>806</v>
      </c>
      <c r="AA63" s="43">
        <f t="shared" si="53"/>
        <v>2821</v>
      </c>
      <c r="AB63" s="43"/>
      <c r="AC63" s="45"/>
    </row>
    <row r="64" spans="1:29" s="46" customFormat="1" ht="11.15" customHeight="1">
      <c r="A64" s="42">
        <v>25</v>
      </c>
      <c r="B64" s="43">
        <f t="shared" si="28"/>
        <v>484</v>
      </c>
      <c r="C64" s="43">
        <f t="shared" si="29"/>
        <v>1694</v>
      </c>
      <c r="D64" s="43">
        <f t="shared" si="30"/>
        <v>506</v>
      </c>
      <c r="E64" s="43">
        <f t="shared" si="31"/>
        <v>1771</v>
      </c>
      <c r="F64" s="43">
        <f t="shared" si="32"/>
        <v>528</v>
      </c>
      <c r="G64" s="43">
        <f t="shared" si="33"/>
        <v>1848</v>
      </c>
      <c r="H64" s="43">
        <f t="shared" si="34"/>
        <v>556</v>
      </c>
      <c r="I64" s="43">
        <f t="shared" si="35"/>
        <v>1945</v>
      </c>
      <c r="J64" s="43">
        <f t="shared" si="36"/>
        <v>583</v>
      </c>
      <c r="K64" s="43">
        <f t="shared" si="37"/>
        <v>2041</v>
      </c>
      <c r="L64" s="43">
        <f t="shared" si="38"/>
        <v>611</v>
      </c>
      <c r="M64" s="43">
        <f t="shared" si="39"/>
        <v>2137</v>
      </c>
      <c r="N64" s="43">
        <f t="shared" si="40"/>
        <v>638</v>
      </c>
      <c r="O64" s="43">
        <f t="shared" si="41"/>
        <v>2233</v>
      </c>
      <c r="P64" s="43">
        <f t="shared" si="42"/>
        <v>666</v>
      </c>
      <c r="Q64" s="43">
        <f t="shared" si="43"/>
        <v>2330</v>
      </c>
      <c r="R64" s="43">
        <f t="shared" si="44"/>
        <v>701</v>
      </c>
      <c r="S64" s="43">
        <f t="shared" si="45"/>
        <v>2451</v>
      </c>
      <c r="T64" s="43">
        <f t="shared" si="46"/>
        <v>735</v>
      </c>
      <c r="U64" s="43">
        <f t="shared" si="47"/>
        <v>2573</v>
      </c>
      <c r="V64" s="43">
        <f t="shared" si="48"/>
        <v>770</v>
      </c>
      <c r="W64" s="43">
        <f t="shared" si="49"/>
        <v>2695</v>
      </c>
      <c r="X64" s="43">
        <f t="shared" si="50"/>
        <v>805</v>
      </c>
      <c r="Y64" s="43">
        <f t="shared" si="51"/>
        <v>2817</v>
      </c>
      <c r="Z64" s="43">
        <f t="shared" si="52"/>
        <v>839</v>
      </c>
      <c r="AA64" s="43">
        <f t="shared" si="53"/>
        <v>2939</v>
      </c>
      <c r="AB64" s="43"/>
      <c r="AC64" s="45"/>
    </row>
    <row r="65" spans="1:29" s="46" customFormat="1" ht="11.15" customHeight="1">
      <c r="A65" s="42">
        <v>26</v>
      </c>
      <c r="B65" s="43">
        <f t="shared" si="28"/>
        <v>504</v>
      </c>
      <c r="C65" s="43">
        <f t="shared" si="29"/>
        <v>1762</v>
      </c>
      <c r="D65" s="43">
        <f t="shared" si="30"/>
        <v>526</v>
      </c>
      <c r="E65" s="43">
        <f t="shared" si="31"/>
        <v>1841</v>
      </c>
      <c r="F65" s="43">
        <f t="shared" si="32"/>
        <v>549</v>
      </c>
      <c r="G65" s="43">
        <f t="shared" si="33"/>
        <v>1922</v>
      </c>
      <c r="H65" s="43">
        <f t="shared" si="34"/>
        <v>578</v>
      </c>
      <c r="I65" s="43">
        <f t="shared" si="35"/>
        <v>2022</v>
      </c>
      <c r="J65" s="43">
        <f t="shared" si="36"/>
        <v>606</v>
      </c>
      <c r="K65" s="43">
        <f t="shared" si="37"/>
        <v>2122</v>
      </c>
      <c r="L65" s="43">
        <f t="shared" si="38"/>
        <v>635</v>
      </c>
      <c r="M65" s="43">
        <f t="shared" si="39"/>
        <v>2222</v>
      </c>
      <c r="N65" s="43">
        <f t="shared" si="40"/>
        <v>663</v>
      </c>
      <c r="O65" s="43">
        <f t="shared" si="41"/>
        <v>2322</v>
      </c>
      <c r="P65" s="43">
        <f t="shared" si="42"/>
        <v>692</v>
      </c>
      <c r="Q65" s="43">
        <f t="shared" si="43"/>
        <v>2422</v>
      </c>
      <c r="R65" s="43">
        <f t="shared" si="44"/>
        <v>728</v>
      </c>
      <c r="S65" s="43">
        <f t="shared" si="45"/>
        <v>2549</v>
      </c>
      <c r="T65" s="43">
        <f t="shared" si="46"/>
        <v>765</v>
      </c>
      <c r="U65" s="43">
        <f t="shared" si="47"/>
        <v>2676</v>
      </c>
      <c r="V65" s="43">
        <f t="shared" si="48"/>
        <v>801</v>
      </c>
      <c r="W65" s="43">
        <f t="shared" si="49"/>
        <v>2803</v>
      </c>
      <c r="X65" s="43">
        <f t="shared" si="50"/>
        <v>837</v>
      </c>
      <c r="Y65" s="43">
        <f t="shared" si="51"/>
        <v>2929</v>
      </c>
      <c r="Z65" s="43">
        <f t="shared" si="52"/>
        <v>873</v>
      </c>
      <c r="AA65" s="43">
        <f t="shared" si="53"/>
        <v>3057</v>
      </c>
      <c r="AB65" s="43"/>
      <c r="AC65" s="45"/>
    </row>
    <row r="66" spans="1:29" s="46" customFormat="1" ht="11.15" customHeight="1">
      <c r="A66" s="42">
        <v>27</v>
      </c>
      <c r="B66" s="43">
        <f t="shared" si="28"/>
        <v>523</v>
      </c>
      <c r="C66" s="43">
        <f t="shared" si="29"/>
        <v>1829</v>
      </c>
      <c r="D66" s="43">
        <f t="shared" si="30"/>
        <v>547</v>
      </c>
      <c r="E66" s="43">
        <f t="shared" si="31"/>
        <v>1913</v>
      </c>
      <c r="F66" s="43">
        <f t="shared" si="32"/>
        <v>570</v>
      </c>
      <c r="G66" s="43">
        <f t="shared" si="33"/>
        <v>1995</v>
      </c>
      <c r="H66" s="43">
        <f t="shared" si="34"/>
        <v>600</v>
      </c>
      <c r="I66" s="43">
        <f t="shared" si="35"/>
        <v>2100</v>
      </c>
      <c r="J66" s="43">
        <f t="shared" si="36"/>
        <v>629</v>
      </c>
      <c r="K66" s="43">
        <f t="shared" si="37"/>
        <v>2203</v>
      </c>
      <c r="L66" s="43">
        <f t="shared" si="38"/>
        <v>659</v>
      </c>
      <c r="M66" s="43">
        <f t="shared" si="39"/>
        <v>2308</v>
      </c>
      <c r="N66" s="43">
        <f t="shared" si="40"/>
        <v>689</v>
      </c>
      <c r="O66" s="43">
        <f t="shared" si="41"/>
        <v>2411</v>
      </c>
      <c r="P66" s="43">
        <f t="shared" si="42"/>
        <v>718</v>
      </c>
      <c r="Q66" s="43">
        <f t="shared" si="43"/>
        <v>2516</v>
      </c>
      <c r="R66" s="43">
        <f t="shared" si="44"/>
        <v>757</v>
      </c>
      <c r="S66" s="43">
        <f t="shared" si="45"/>
        <v>2648</v>
      </c>
      <c r="T66" s="43">
        <f t="shared" si="46"/>
        <v>794</v>
      </c>
      <c r="U66" s="43">
        <f t="shared" si="47"/>
        <v>2779</v>
      </c>
      <c r="V66" s="43">
        <f t="shared" si="48"/>
        <v>832</v>
      </c>
      <c r="W66" s="43">
        <f t="shared" si="49"/>
        <v>2911</v>
      </c>
      <c r="X66" s="43">
        <f t="shared" si="50"/>
        <v>869</v>
      </c>
      <c r="Y66" s="43">
        <f t="shared" si="51"/>
        <v>3043</v>
      </c>
      <c r="Z66" s="43">
        <f t="shared" si="52"/>
        <v>906</v>
      </c>
      <c r="AA66" s="43">
        <f t="shared" si="53"/>
        <v>3174</v>
      </c>
      <c r="AB66" s="43"/>
      <c r="AC66" s="45"/>
    </row>
    <row r="67" spans="1:29" s="46" customFormat="1" ht="11.15" customHeight="1">
      <c r="A67" s="42">
        <v>28</v>
      </c>
      <c r="B67" s="43">
        <f t="shared" si="28"/>
        <v>542</v>
      </c>
      <c r="C67" s="43">
        <f t="shared" si="29"/>
        <v>1897</v>
      </c>
      <c r="D67" s="43">
        <f t="shared" si="30"/>
        <v>567</v>
      </c>
      <c r="E67" s="43">
        <f t="shared" si="31"/>
        <v>1983</v>
      </c>
      <c r="F67" s="43">
        <f t="shared" si="32"/>
        <v>592</v>
      </c>
      <c r="G67" s="43">
        <f t="shared" si="33"/>
        <v>2070</v>
      </c>
      <c r="H67" s="43">
        <f t="shared" si="34"/>
        <v>623</v>
      </c>
      <c r="I67" s="43">
        <f t="shared" si="35"/>
        <v>2178</v>
      </c>
      <c r="J67" s="43">
        <f t="shared" si="36"/>
        <v>653</v>
      </c>
      <c r="K67" s="43">
        <f t="shared" si="37"/>
        <v>2286</v>
      </c>
      <c r="L67" s="43">
        <f t="shared" si="38"/>
        <v>684</v>
      </c>
      <c r="M67" s="43">
        <f t="shared" si="39"/>
        <v>2394</v>
      </c>
      <c r="N67" s="43">
        <f t="shared" si="40"/>
        <v>715</v>
      </c>
      <c r="O67" s="43">
        <f t="shared" si="41"/>
        <v>2501</v>
      </c>
      <c r="P67" s="43">
        <f t="shared" si="42"/>
        <v>746</v>
      </c>
      <c r="Q67" s="43">
        <f t="shared" si="43"/>
        <v>2609</v>
      </c>
      <c r="R67" s="43">
        <f t="shared" si="44"/>
        <v>784</v>
      </c>
      <c r="S67" s="43">
        <f t="shared" si="45"/>
        <v>2746</v>
      </c>
      <c r="T67" s="43">
        <f t="shared" si="46"/>
        <v>824</v>
      </c>
      <c r="U67" s="43">
        <f t="shared" si="47"/>
        <v>2882</v>
      </c>
      <c r="V67" s="43">
        <f t="shared" si="48"/>
        <v>862</v>
      </c>
      <c r="W67" s="43">
        <f t="shared" si="49"/>
        <v>3018</v>
      </c>
      <c r="X67" s="43">
        <f t="shared" si="50"/>
        <v>901</v>
      </c>
      <c r="Y67" s="43">
        <f t="shared" si="51"/>
        <v>3155</v>
      </c>
      <c r="Z67" s="43">
        <f t="shared" si="52"/>
        <v>940</v>
      </c>
      <c r="AA67" s="43">
        <f t="shared" si="53"/>
        <v>3291</v>
      </c>
      <c r="AB67" s="43"/>
      <c r="AC67" s="45"/>
    </row>
    <row r="68" spans="1:29" s="46" customFormat="1" ht="11.15" customHeight="1">
      <c r="A68" s="42">
        <v>29</v>
      </c>
      <c r="B68" s="43">
        <f t="shared" si="28"/>
        <v>561</v>
      </c>
      <c r="C68" s="43">
        <f t="shared" si="29"/>
        <v>1965</v>
      </c>
      <c r="D68" s="43">
        <f t="shared" si="30"/>
        <v>587</v>
      </c>
      <c r="E68" s="43">
        <f t="shared" si="31"/>
        <v>2055</v>
      </c>
      <c r="F68" s="43">
        <f t="shared" si="32"/>
        <v>613</v>
      </c>
      <c r="G68" s="43">
        <f t="shared" si="33"/>
        <v>2144</v>
      </c>
      <c r="H68" s="43">
        <f t="shared" si="34"/>
        <v>645</v>
      </c>
      <c r="I68" s="43">
        <f t="shared" si="35"/>
        <v>2255</v>
      </c>
      <c r="J68" s="43">
        <f t="shared" si="36"/>
        <v>676</v>
      </c>
      <c r="K68" s="43">
        <f t="shared" si="37"/>
        <v>2367</v>
      </c>
      <c r="L68" s="43">
        <f t="shared" si="38"/>
        <v>708</v>
      </c>
      <c r="M68" s="43">
        <f t="shared" si="39"/>
        <v>2478</v>
      </c>
      <c r="N68" s="43">
        <f t="shared" si="40"/>
        <v>740</v>
      </c>
      <c r="O68" s="43">
        <f t="shared" si="41"/>
        <v>2590</v>
      </c>
      <c r="P68" s="43">
        <f t="shared" si="42"/>
        <v>772</v>
      </c>
      <c r="Q68" s="43">
        <f t="shared" si="43"/>
        <v>2702</v>
      </c>
      <c r="R68" s="43">
        <f t="shared" si="44"/>
        <v>813</v>
      </c>
      <c r="S68" s="43">
        <f t="shared" si="45"/>
        <v>2843</v>
      </c>
      <c r="T68" s="43">
        <f t="shared" si="46"/>
        <v>853</v>
      </c>
      <c r="U68" s="43">
        <f t="shared" si="47"/>
        <v>2984</v>
      </c>
      <c r="V68" s="43">
        <f t="shared" si="48"/>
        <v>893</v>
      </c>
      <c r="W68" s="43">
        <f t="shared" si="49"/>
        <v>3126</v>
      </c>
      <c r="X68" s="43">
        <f t="shared" si="50"/>
        <v>934</v>
      </c>
      <c r="Y68" s="43">
        <f t="shared" si="51"/>
        <v>3268</v>
      </c>
      <c r="Z68" s="43">
        <f t="shared" si="52"/>
        <v>974</v>
      </c>
      <c r="AA68" s="43">
        <f t="shared" si="53"/>
        <v>3409</v>
      </c>
      <c r="AB68" s="43"/>
      <c r="AC68" s="45"/>
    </row>
    <row r="69" spans="1:29" s="46" customFormat="1" ht="11.15" customHeight="1" thickBot="1">
      <c r="A69" s="52">
        <v>30</v>
      </c>
      <c r="B69" s="43">
        <f t="shared" si="28"/>
        <v>581</v>
      </c>
      <c r="C69" s="43">
        <f t="shared" si="29"/>
        <v>2033</v>
      </c>
      <c r="D69" s="43">
        <f t="shared" si="30"/>
        <v>607</v>
      </c>
      <c r="E69" s="43">
        <f t="shared" si="31"/>
        <v>2125</v>
      </c>
      <c r="F69" s="43">
        <f t="shared" si="32"/>
        <v>634</v>
      </c>
      <c r="G69" s="43">
        <f t="shared" si="33"/>
        <v>2218</v>
      </c>
      <c r="H69" s="43">
        <f t="shared" si="34"/>
        <v>667</v>
      </c>
      <c r="I69" s="43">
        <f t="shared" si="35"/>
        <v>2333</v>
      </c>
      <c r="J69" s="43">
        <f t="shared" si="36"/>
        <v>700</v>
      </c>
      <c r="K69" s="43">
        <f t="shared" si="37"/>
        <v>2449</v>
      </c>
      <c r="L69" s="43">
        <f t="shared" si="38"/>
        <v>733</v>
      </c>
      <c r="M69" s="43">
        <f t="shared" si="39"/>
        <v>2564</v>
      </c>
      <c r="N69" s="43">
        <f t="shared" si="40"/>
        <v>766</v>
      </c>
      <c r="O69" s="43">
        <f t="shared" si="41"/>
        <v>2680</v>
      </c>
      <c r="P69" s="43">
        <f t="shared" si="42"/>
        <v>799</v>
      </c>
      <c r="Q69" s="43">
        <f t="shared" si="43"/>
        <v>2795</v>
      </c>
      <c r="R69" s="43">
        <f t="shared" si="44"/>
        <v>840</v>
      </c>
      <c r="S69" s="43">
        <f t="shared" si="45"/>
        <v>2941</v>
      </c>
      <c r="T69" s="43">
        <f t="shared" si="46"/>
        <v>882</v>
      </c>
      <c r="U69" s="43">
        <f t="shared" si="47"/>
        <v>3088</v>
      </c>
      <c r="V69" s="43">
        <f t="shared" si="48"/>
        <v>924</v>
      </c>
      <c r="W69" s="43">
        <f t="shared" si="49"/>
        <v>3234</v>
      </c>
      <c r="X69" s="43">
        <f t="shared" si="50"/>
        <v>966</v>
      </c>
      <c r="Y69" s="43">
        <f t="shared" si="51"/>
        <v>3380</v>
      </c>
      <c r="Z69" s="48">
        <f t="shared" si="52"/>
        <v>1008</v>
      </c>
      <c r="AA69" s="48">
        <f t="shared" si="53"/>
        <v>3527</v>
      </c>
      <c r="AB69" s="43"/>
      <c r="AC69" s="45"/>
    </row>
    <row r="70" spans="1:29" ht="12" customHeight="1">
      <c r="A70" s="648" t="s">
        <v>127</v>
      </c>
      <c r="B70" s="648"/>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648"/>
      <c r="AC70" s="648"/>
    </row>
    <row r="71" spans="1:29" ht="12" customHeight="1">
      <c r="A71" s="557" t="s">
        <v>136</v>
      </c>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100"/>
      <c r="AC71" s="100"/>
    </row>
    <row r="72" spans="1:29" s="102" customFormat="1" ht="12" customHeight="1">
      <c r="A72" s="103" t="s">
        <v>137</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ht="12" customHeight="1">
      <c r="A73" s="649" t="s">
        <v>39</v>
      </c>
      <c r="B73" s="649"/>
      <c r="C73" s="649"/>
      <c r="D73" s="649"/>
      <c r="E73" s="649"/>
      <c r="F73" s="649"/>
      <c r="G73" s="649"/>
      <c r="H73" s="649"/>
      <c r="I73" s="649"/>
      <c r="J73" s="649"/>
      <c r="K73" s="649"/>
      <c r="L73" s="649"/>
      <c r="M73" s="649"/>
      <c r="N73" s="649"/>
      <c r="O73" s="649"/>
      <c r="P73" s="649"/>
      <c r="Q73" s="649"/>
      <c r="R73" s="649"/>
      <c r="S73" s="649"/>
      <c r="T73" s="649"/>
      <c r="U73" s="649"/>
      <c r="V73" s="649"/>
      <c r="W73" s="649"/>
      <c r="X73" s="649"/>
      <c r="Y73" s="649"/>
      <c r="Z73" s="649"/>
      <c r="AA73" s="649"/>
      <c r="AB73" s="649"/>
      <c r="AC73" s="649"/>
    </row>
    <row r="74" spans="1:29" ht="12" customHeight="1">
      <c r="A74" s="558" t="s">
        <v>40</v>
      </c>
      <c r="B74" s="558"/>
      <c r="C74" s="558"/>
      <c r="D74" s="558"/>
      <c r="E74" s="558"/>
      <c r="F74" s="558"/>
      <c r="G74" s="558"/>
      <c r="H74" s="558"/>
      <c r="I74" s="558"/>
      <c r="J74" s="558"/>
      <c r="K74" s="558"/>
      <c r="L74" s="558"/>
      <c r="M74" s="558"/>
      <c r="N74" s="558"/>
      <c r="O74" s="558"/>
      <c r="P74" s="558"/>
      <c r="Q74" s="558"/>
      <c r="R74" s="558"/>
      <c r="S74" s="558"/>
      <c r="T74" s="558"/>
      <c r="U74" s="558"/>
      <c r="V74" s="558"/>
      <c r="W74" s="101"/>
      <c r="X74" s="101"/>
      <c r="Y74" s="101"/>
      <c r="Z74" s="101"/>
      <c r="AA74" s="660" t="s">
        <v>138</v>
      </c>
      <c r="AB74" s="660"/>
      <c r="AC74" s="660"/>
    </row>
  </sheetData>
  <mergeCells count="56">
    <mergeCell ref="B3:W3"/>
    <mergeCell ref="A70:AC70"/>
    <mergeCell ref="A71:AA71"/>
    <mergeCell ref="A73:AC73"/>
    <mergeCell ref="Z37:AA37"/>
    <mergeCell ref="Z4:AA4"/>
    <mergeCell ref="AB37:AC37"/>
    <mergeCell ref="A36:AA36"/>
    <mergeCell ref="A37:A39"/>
    <mergeCell ref="B37:C37"/>
    <mergeCell ref="D37:E37"/>
    <mergeCell ref="F37:G37"/>
    <mergeCell ref="H37:I37"/>
    <mergeCell ref="J37:K37"/>
    <mergeCell ref="L37:M37"/>
    <mergeCell ref="N37:O37"/>
    <mergeCell ref="A74:V74"/>
    <mergeCell ref="AA74:AC74"/>
    <mergeCell ref="N38:O38"/>
    <mergeCell ref="P38:Q38"/>
    <mergeCell ref="R38:S38"/>
    <mergeCell ref="T38:U38"/>
    <mergeCell ref="V38:W38"/>
    <mergeCell ref="X38:Y38"/>
    <mergeCell ref="B38:C38"/>
    <mergeCell ref="D38:E38"/>
    <mergeCell ref="F38:G38"/>
    <mergeCell ref="H38:I38"/>
    <mergeCell ref="J38:K38"/>
    <mergeCell ref="L38:M38"/>
    <mergeCell ref="Z38:AA38"/>
    <mergeCell ref="AB38:AC38"/>
    <mergeCell ref="T4:U4"/>
    <mergeCell ref="V4:W4"/>
    <mergeCell ref="X4:Y4"/>
    <mergeCell ref="P37:Q37"/>
    <mergeCell ref="R37:S37"/>
    <mergeCell ref="T37:U37"/>
    <mergeCell ref="V37:W37"/>
    <mergeCell ref="X37:Y37"/>
    <mergeCell ref="A1:Z1"/>
    <mergeCell ref="A2:AC2"/>
    <mergeCell ref="A3:A5"/>
    <mergeCell ref="X3:Y3"/>
    <mergeCell ref="Z3:AA3"/>
    <mergeCell ref="AB3:AC3"/>
    <mergeCell ref="B4:C4"/>
    <mergeCell ref="D4:E4"/>
    <mergeCell ref="AB4:AC4"/>
    <mergeCell ref="F4:G4"/>
    <mergeCell ref="H4:I4"/>
    <mergeCell ref="J4:K4"/>
    <mergeCell ref="L4:M4"/>
    <mergeCell ref="N4:O4"/>
    <mergeCell ref="P4:Q4"/>
    <mergeCell ref="R4:S4"/>
  </mergeCells>
  <phoneticPr fontId="5" type="noConversion"/>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2060"/>
  </sheetPr>
  <dimension ref="A1:H60"/>
  <sheetViews>
    <sheetView workbookViewId="0">
      <selection activeCell="G12" sqref="G12"/>
    </sheetView>
  </sheetViews>
  <sheetFormatPr defaultColWidth="9.54296875" defaultRowHeight="17"/>
  <cols>
    <col min="1" max="1" width="12.1796875" style="125" customWidth="1"/>
    <col min="2" max="2" width="15.54296875" style="125" customWidth="1"/>
    <col min="3" max="6" width="13.90625" style="125" customWidth="1"/>
    <col min="7" max="8" width="15.54296875" style="125" customWidth="1"/>
    <col min="9" max="16384" width="9.54296875" style="125"/>
  </cols>
  <sheetData>
    <row r="1" spans="1:8" ht="25">
      <c r="B1" s="126" t="s">
        <v>56</v>
      </c>
      <c r="C1" s="127"/>
      <c r="D1" s="127"/>
      <c r="E1" s="127"/>
      <c r="F1" s="127"/>
    </row>
    <row r="2" spans="1:8" ht="17.5" thickBot="1">
      <c r="B2" s="127" t="s">
        <v>176</v>
      </c>
      <c r="C2" s="127"/>
      <c r="D2" s="127"/>
      <c r="E2" s="127"/>
      <c r="F2" s="127"/>
      <c r="H2" s="128" t="s">
        <v>14</v>
      </c>
    </row>
    <row r="3" spans="1:8" ht="22.5" customHeight="1">
      <c r="A3" s="664" t="s">
        <v>17</v>
      </c>
      <c r="B3" s="666" t="s">
        <v>57</v>
      </c>
      <c r="C3" s="668" t="s">
        <v>16</v>
      </c>
      <c r="D3" s="669"/>
      <c r="E3" s="669"/>
      <c r="F3" s="670"/>
      <c r="G3" s="671" t="s">
        <v>58</v>
      </c>
      <c r="H3" s="661" t="s">
        <v>59</v>
      </c>
    </row>
    <row r="4" spans="1:8" ht="48" customHeight="1">
      <c r="A4" s="665"/>
      <c r="B4" s="667"/>
      <c r="C4" s="129" t="s">
        <v>60</v>
      </c>
      <c r="D4" s="130" t="s">
        <v>61</v>
      </c>
      <c r="E4" s="131" t="s">
        <v>62</v>
      </c>
      <c r="F4" s="131" t="s">
        <v>63</v>
      </c>
      <c r="G4" s="672"/>
      <c r="H4" s="662"/>
    </row>
    <row r="5" spans="1:8">
      <c r="A5" s="132">
        <v>1</v>
      </c>
      <c r="B5" s="133">
        <v>23100</v>
      </c>
      <c r="C5" s="134">
        <f t="shared" ref="C5:C52" si="0">+ROUND(B5*0.0469*0.3,0)</f>
        <v>325</v>
      </c>
      <c r="D5" s="135">
        <f t="shared" ref="D5:D17" si="1">+C5*2</f>
        <v>650</v>
      </c>
      <c r="E5" s="134">
        <f t="shared" ref="E5:E52" si="2">+C5*3</f>
        <v>975</v>
      </c>
      <c r="F5" s="136">
        <f t="shared" ref="F5:F52" si="3">+C5*4</f>
        <v>1300</v>
      </c>
      <c r="G5" s="137">
        <f t="shared" ref="G5:G52" si="4">+ROUND(B5*0.0469*0.6*1.61,0)</f>
        <v>1047</v>
      </c>
      <c r="H5" s="138">
        <f t="shared" ref="H5:H52" si="5">+ROUND(B5*0.0469*0.1*1.61,0)</f>
        <v>174</v>
      </c>
    </row>
    <row r="6" spans="1:8">
      <c r="A6" s="139">
        <f t="shared" ref="A6:A52" si="6">+A5+1</f>
        <v>2</v>
      </c>
      <c r="B6" s="140">
        <v>24000</v>
      </c>
      <c r="C6" s="141">
        <f t="shared" si="0"/>
        <v>338</v>
      </c>
      <c r="D6" s="142">
        <f t="shared" si="1"/>
        <v>676</v>
      </c>
      <c r="E6" s="142">
        <f t="shared" si="2"/>
        <v>1014</v>
      </c>
      <c r="F6" s="143">
        <f t="shared" si="3"/>
        <v>1352</v>
      </c>
      <c r="G6" s="144">
        <f t="shared" si="4"/>
        <v>1087</v>
      </c>
      <c r="H6" s="145">
        <f t="shared" si="5"/>
        <v>181</v>
      </c>
    </row>
    <row r="7" spans="1:8">
      <c r="A7" s="139">
        <f t="shared" si="6"/>
        <v>3</v>
      </c>
      <c r="B7" s="140">
        <v>25200</v>
      </c>
      <c r="C7" s="146">
        <f t="shared" si="0"/>
        <v>355</v>
      </c>
      <c r="D7" s="142">
        <f t="shared" si="1"/>
        <v>710</v>
      </c>
      <c r="E7" s="142">
        <f t="shared" si="2"/>
        <v>1065</v>
      </c>
      <c r="F7" s="143">
        <f t="shared" si="3"/>
        <v>1420</v>
      </c>
      <c r="G7" s="144">
        <f t="shared" si="4"/>
        <v>1142</v>
      </c>
      <c r="H7" s="145">
        <f t="shared" si="5"/>
        <v>190</v>
      </c>
    </row>
    <row r="8" spans="1:8">
      <c r="A8" s="139">
        <f t="shared" si="6"/>
        <v>4</v>
      </c>
      <c r="B8" s="140">
        <v>26400</v>
      </c>
      <c r="C8" s="146">
        <f t="shared" si="0"/>
        <v>371</v>
      </c>
      <c r="D8" s="142">
        <f t="shared" si="1"/>
        <v>742</v>
      </c>
      <c r="E8" s="142">
        <f t="shared" si="2"/>
        <v>1113</v>
      </c>
      <c r="F8" s="143">
        <f t="shared" si="3"/>
        <v>1484</v>
      </c>
      <c r="G8" s="144">
        <f t="shared" si="4"/>
        <v>1196</v>
      </c>
      <c r="H8" s="145">
        <f t="shared" si="5"/>
        <v>199</v>
      </c>
    </row>
    <row r="9" spans="1:8">
      <c r="A9" s="139">
        <f t="shared" si="6"/>
        <v>5</v>
      </c>
      <c r="B9" s="140">
        <v>27600</v>
      </c>
      <c r="C9" s="146">
        <f t="shared" si="0"/>
        <v>388</v>
      </c>
      <c r="D9" s="142">
        <f t="shared" si="1"/>
        <v>776</v>
      </c>
      <c r="E9" s="142">
        <f t="shared" si="2"/>
        <v>1164</v>
      </c>
      <c r="F9" s="143">
        <f t="shared" si="3"/>
        <v>1552</v>
      </c>
      <c r="G9" s="144">
        <f t="shared" si="4"/>
        <v>1250</v>
      </c>
      <c r="H9" s="145">
        <f t="shared" si="5"/>
        <v>208</v>
      </c>
    </row>
    <row r="10" spans="1:8">
      <c r="A10" s="132">
        <f t="shared" si="6"/>
        <v>6</v>
      </c>
      <c r="B10" s="133">
        <v>28800</v>
      </c>
      <c r="C10" s="134">
        <f t="shared" si="0"/>
        <v>405</v>
      </c>
      <c r="D10" s="135">
        <f t="shared" si="1"/>
        <v>810</v>
      </c>
      <c r="E10" s="135">
        <f t="shared" si="2"/>
        <v>1215</v>
      </c>
      <c r="F10" s="147">
        <f t="shared" si="3"/>
        <v>1620</v>
      </c>
      <c r="G10" s="144">
        <f t="shared" si="4"/>
        <v>1305</v>
      </c>
      <c r="H10" s="145">
        <f t="shared" si="5"/>
        <v>217</v>
      </c>
    </row>
    <row r="11" spans="1:8">
      <c r="A11" s="139">
        <f t="shared" si="6"/>
        <v>7</v>
      </c>
      <c r="B11" s="140">
        <v>30300</v>
      </c>
      <c r="C11" s="146">
        <f t="shared" si="0"/>
        <v>426</v>
      </c>
      <c r="D11" s="142">
        <f t="shared" si="1"/>
        <v>852</v>
      </c>
      <c r="E11" s="142">
        <f t="shared" si="2"/>
        <v>1278</v>
      </c>
      <c r="F11" s="143">
        <f t="shared" si="3"/>
        <v>1704</v>
      </c>
      <c r="G11" s="148">
        <f t="shared" si="4"/>
        <v>1373</v>
      </c>
      <c r="H11" s="149">
        <f t="shared" si="5"/>
        <v>229</v>
      </c>
    </row>
    <row r="12" spans="1:8">
      <c r="A12" s="139">
        <f t="shared" si="6"/>
        <v>8</v>
      </c>
      <c r="B12" s="140">
        <v>31800</v>
      </c>
      <c r="C12" s="146">
        <f t="shared" si="0"/>
        <v>447</v>
      </c>
      <c r="D12" s="142">
        <f t="shared" si="1"/>
        <v>894</v>
      </c>
      <c r="E12" s="142">
        <f t="shared" si="2"/>
        <v>1341</v>
      </c>
      <c r="F12" s="143">
        <f t="shared" si="3"/>
        <v>1788</v>
      </c>
      <c r="G12" s="144">
        <f t="shared" si="4"/>
        <v>1441</v>
      </c>
      <c r="H12" s="145">
        <f t="shared" si="5"/>
        <v>240</v>
      </c>
    </row>
    <row r="13" spans="1:8">
      <c r="A13" s="139">
        <f t="shared" si="6"/>
        <v>9</v>
      </c>
      <c r="B13" s="140">
        <v>33300</v>
      </c>
      <c r="C13" s="146">
        <f t="shared" si="0"/>
        <v>469</v>
      </c>
      <c r="D13" s="142">
        <f t="shared" si="1"/>
        <v>938</v>
      </c>
      <c r="E13" s="142">
        <f t="shared" si="2"/>
        <v>1407</v>
      </c>
      <c r="F13" s="143">
        <f t="shared" si="3"/>
        <v>1876</v>
      </c>
      <c r="G13" s="144">
        <f t="shared" si="4"/>
        <v>1509</v>
      </c>
      <c r="H13" s="145">
        <f t="shared" si="5"/>
        <v>251</v>
      </c>
    </row>
    <row r="14" spans="1:8">
      <c r="A14" s="139">
        <f t="shared" si="6"/>
        <v>10</v>
      </c>
      <c r="B14" s="140">
        <v>34800</v>
      </c>
      <c r="C14" s="146">
        <f t="shared" si="0"/>
        <v>490</v>
      </c>
      <c r="D14" s="142">
        <f t="shared" si="1"/>
        <v>980</v>
      </c>
      <c r="E14" s="142">
        <f t="shared" si="2"/>
        <v>1470</v>
      </c>
      <c r="F14" s="143">
        <f t="shared" si="3"/>
        <v>1960</v>
      </c>
      <c r="G14" s="144">
        <f t="shared" si="4"/>
        <v>1577</v>
      </c>
      <c r="H14" s="145">
        <f t="shared" si="5"/>
        <v>263</v>
      </c>
    </row>
    <row r="15" spans="1:8">
      <c r="A15" s="132">
        <f t="shared" si="6"/>
        <v>11</v>
      </c>
      <c r="B15" s="133">
        <v>36300</v>
      </c>
      <c r="C15" s="134">
        <f t="shared" si="0"/>
        <v>511</v>
      </c>
      <c r="D15" s="135">
        <f t="shared" si="1"/>
        <v>1022</v>
      </c>
      <c r="E15" s="135">
        <f t="shared" si="2"/>
        <v>1533</v>
      </c>
      <c r="F15" s="147">
        <f t="shared" si="3"/>
        <v>2044</v>
      </c>
      <c r="G15" s="144">
        <f t="shared" si="4"/>
        <v>1645</v>
      </c>
      <c r="H15" s="145">
        <f t="shared" si="5"/>
        <v>274</v>
      </c>
    </row>
    <row r="16" spans="1:8">
      <c r="A16" s="139">
        <f t="shared" si="6"/>
        <v>12</v>
      </c>
      <c r="B16" s="140">
        <v>38200</v>
      </c>
      <c r="C16" s="146">
        <f t="shared" si="0"/>
        <v>537</v>
      </c>
      <c r="D16" s="142">
        <f t="shared" si="1"/>
        <v>1074</v>
      </c>
      <c r="E16" s="142">
        <f t="shared" si="2"/>
        <v>1611</v>
      </c>
      <c r="F16" s="143">
        <f t="shared" si="3"/>
        <v>2148</v>
      </c>
      <c r="G16" s="148">
        <f t="shared" si="4"/>
        <v>1731</v>
      </c>
      <c r="H16" s="149">
        <f t="shared" si="5"/>
        <v>288</v>
      </c>
    </row>
    <row r="17" spans="1:8">
      <c r="A17" s="139">
        <f t="shared" si="6"/>
        <v>13</v>
      </c>
      <c r="B17" s="140">
        <v>40100</v>
      </c>
      <c r="C17" s="146">
        <f t="shared" si="0"/>
        <v>564</v>
      </c>
      <c r="D17" s="142">
        <f t="shared" si="1"/>
        <v>1128</v>
      </c>
      <c r="E17" s="142">
        <f t="shared" si="2"/>
        <v>1692</v>
      </c>
      <c r="F17" s="143">
        <f t="shared" si="3"/>
        <v>2256</v>
      </c>
      <c r="G17" s="144">
        <f t="shared" si="4"/>
        <v>1817</v>
      </c>
      <c r="H17" s="145">
        <f t="shared" si="5"/>
        <v>303</v>
      </c>
    </row>
    <row r="18" spans="1:8">
      <c r="A18" s="139">
        <f t="shared" si="6"/>
        <v>14</v>
      </c>
      <c r="B18" s="140">
        <v>42000</v>
      </c>
      <c r="C18" s="146">
        <f t="shared" si="0"/>
        <v>591</v>
      </c>
      <c r="D18" s="142">
        <f>+C18*2</f>
        <v>1182</v>
      </c>
      <c r="E18" s="142">
        <f t="shared" si="2"/>
        <v>1773</v>
      </c>
      <c r="F18" s="143">
        <f t="shared" si="3"/>
        <v>2364</v>
      </c>
      <c r="G18" s="144">
        <f t="shared" si="4"/>
        <v>1903</v>
      </c>
      <c r="H18" s="145">
        <f t="shared" si="5"/>
        <v>317</v>
      </c>
    </row>
    <row r="19" spans="1:8">
      <c r="A19" s="139">
        <f t="shared" si="6"/>
        <v>15</v>
      </c>
      <c r="B19" s="140">
        <v>43900</v>
      </c>
      <c r="C19" s="146">
        <f t="shared" si="0"/>
        <v>618</v>
      </c>
      <c r="D19" s="142">
        <f t="shared" ref="D19:D52" si="7">+C19*2</f>
        <v>1236</v>
      </c>
      <c r="E19" s="142">
        <f t="shared" si="2"/>
        <v>1854</v>
      </c>
      <c r="F19" s="143">
        <f t="shared" si="3"/>
        <v>2472</v>
      </c>
      <c r="G19" s="144">
        <f t="shared" si="4"/>
        <v>1989</v>
      </c>
      <c r="H19" s="145">
        <f t="shared" si="5"/>
        <v>331</v>
      </c>
    </row>
    <row r="20" spans="1:8">
      <c r="A20" s="132">
        <f t="shared" si="6"/>
        <v>16</v>
      </c>
      <c r="B20" s="133">
        <v>45800</v>
      </c>
      <c r="C20" s="134">
        <f t="shared" si="0"/>
        <v>644</v>
      </c>
      <c r="D20" s="135">
        <f t="shared" si="7"/>
        <v>1288</v>
      </c>
      <c r="E20" s="135">
        <f t="shared" si="2"/>
        <v>1932</v>
      </c>
      <c r="F20" s="147">
        <f t="shared" si="3"/>
        <v>2576</v>
      </c>
      <c r="G20" s="144">
        <f t="shared" si="4"/>
        <v>2075</v>
      </c>
      <c r="H20" s="145">
        <f t="shared" si="5"/>
        <v>346</v>
      </c>
    </row>
    <row r="21" spans="1:8">
      <c r="A21" s="139">
        <f t="shared" si="6"/>
        <v>17</v>
      </c>
      <c r="B21" s="140">
        <v>48200</v>
      </c>
      <c r="C21" s="146">
        <f t="shared" si="0"/>
        <v>678</v>
      </c>
      <c r="D21" s="142">
        <f t="shared" si="7"/>
        <v>1356</v>
      </c>
      <c r="E21" s="142">
        <f t="shared" si="2"/>
        <v>2034</v>
      </c>
      <c r="F21" s="143">
        <f t="shared" si="3"/>
        <v>2712</v>
      </c>
      <c r="G21" s="148">
        <f t="shared" si="4"/>
        <v>2184</v>
      </c>
      <c r="H21" s="149">
        <f t="shared" si="5"/>
        <v>364</v>
      </c>
    </row>
    <row r="22" spans="1:8">
      <c r="A22" s="139">
        <f t="shared" si="6"/>
        <v>18</v>
      </c>
      <c r="B22" s="140">
        <v>50600</v>
      </c>
      <c r="C22" s="146">
        <f t="shared" si="0"/>
        <v>712</v>
      </c>
      <c r="D22" s="142">
        <f t="shared" si="7"/>
        <v>1424</v>
      </c>
      <c r="E22" s="142">
        <f t="shared" si="2"/>
        <v>2136</v>
      </c>
      <c r="F22" s="143">
        <f t="shared" si="3"/>
        <v>2848</v>
      </c>
      <c r="G22" s="144">
        <f t="shared" si="4"/>
        <v>2292</v>
      </c>
      <c r="H22" s="145">
        <f t="shared" si="5"/>
        <v>382</v>
      </c>
    </row>
    <row r="23" spans="1:8">
      <c r="A23" s="139">
        <f t="shared" si="6"/>
        <v>19</v>
      </c>
      <c r="B23" s="140">
        <v>53000</v>
      </c>
      <c r="C23" s="146">
        <f t="shared" si="0"/>
        <v>746</v>
      </c>
      <c r="D23" s="142">
        <f t="shared" si="7"/>
        <v>1492</v>
      </c>
      <c r="E23" s="142">
        <f t="shared" si="2"/>
        <v>2238</v>
      </c>
      <c r="F23" s="143">
        <f t="shared" si="3"/>
        <v>2984</v>
      </c>
      <c r="G23" s="144">
        <f t="shared" si="4"/>
        <v>2401</v>
      </c>
      <c r="H23" s="145">
        <f t="shared" si="5"/>
        <v>400</v>
      </c>
    </row>
    <row r="24" spans="1:8">
      <c r="A24" s="139">
        <f t="shared" si="6"/>
        <v>20</v>
      </c>
      <c r="B24" s="140">
        <v>55400</v>
      </c>
      <c r="C24" s="146">
        <f t="shared" si="0"/>
        <v>779</v>
      </c>
      <c r="D24" s="142">
        <f t="shared" si="7"/>
        <v>1558</v>
      </c>
      <c r="E24" s="142">
        <f t="shared" si="2"/>
        <v>2337</v>
      </c>
      <c r="F24" s="143">
        <f t="shared" si="3"/>
        <v>3116</v>
      </c>
      <c r="G24" s="144">
        <f t="shared" si="4"/>
        <v>2510</v>
      </c>
      <c r="H24" s="145">
        <f t="shared" si="5"/>
        <v>418</v>
      </c>
    </row>
    <row r="25" spans="1:8">
      <c r="A25" s="132">
        <f t="shared" si="6"/>
        <v>21</v>
      </c>
      <c r="B25" s="133">
        <v>57800</v>
      </c>
      <c r="C25" s="134">
        <f t="shared" si="0"/>
        <v>813</v>
      </c>
      <c r="D25" s="135">
        <f t="shared" si="7"/>
        <v>1626</v>
      </c>
      <c r="E25" s="135">
        <f t="shared" si="2"/>
        <v>2439</v>
      </c>
      <c r="F25" s="147">
        <f t="shared" si="3"/>
        <v>3252</v>
      </c>
      <c r="G25" s="144">
        <f t="shared" si="4"/>
        <v>2619</v>
      </c>
      <c r="H25" s="145">
        <f t="shared" si="5"/>
        <v>436</v>
      </c>
    </row>
    <row r="26" spans="1:8">
      <c r="A26" s="150">
        <f t="shared" si="6"/>
        <v>22</v>
      </c>
      <c r="B26" s="140">
        <v>60800</v>
      </c>
      <c r="C26" s="146">
        <f>+ROUND(B26*0.0469*0.3,0)</f>
        <v>855</v>
      </c>
      <c r="D26" s="142">
        <f t="shared" si="7"/>
        <v>1710</v>
      </c>
      <c r="E26" s="146">
        <f t="shared" si="2"/>
        <v>2565</v>
      </c>
      <c r="F26" s="151">
        <f t="shared" si="3"/>
        <v>3420</v>
      </c>
      <c r="G26" s="148">
        <f t="shared" si="4"/>
        <v>2755</v>
      </c>
      <c r="H26" s="149">
        <f t="shared" si="5"/>
        <v>459</v>
      </c>
    </row>
    <row r="27" spans="1:8">
      <c r="A27" s="139">
        <f t="shared" si="6"/>
        <v>23</v>
      </c>
      <c r="B27" s="140">
        <v>63800</v>
      </c>
      <c r="C27" s="146">
        <f t="shared" si="0"/>
        <v>898</v>
      </c>
      <c r="D27" s="142">
        <f t="shared" si="7"/>
        <v>1796</v>
      </c>
      <c r="E27" s="146">
        <f t="shared" si="2"/>
        <v>2694</v>
      </c>
      <c r="F27" s="151">
        <f t="shared" si="3"/>
        <v>3592</v>
      </c>
      <c r="G27" s="144">
        <f t="shared" si="4"/>
        <v>2890</v>
      </c>
      <c r="H27" s="145">
        <f t="shared" si="5"/>
        <v>482</v>
      </c>
    </row>
    <row r="28" spans="1:8">
      <c r="A28" s="139">
        <f t="shared" si="6"/>
        <v>24</v>
      </c>
      <c r="B28" s="140">
        <v>66800</v>
      </c>
      <c r="C28" s="146">
        <f t="shared" si="0"/>
        <v>940</v>
      </c>
      <c r="D28" s="142">
        <f t="shared" si="7"/>
        <v>1880</v>
      </c>
      <c r="E28" s="146">
        <f t="shared" si="2"/>
        <v>2820</v>
      </c>
      <c r="F28" s="151">
        <f t="shared" si="3"/>
        <v>3760</v>
      </c>
      <c r="G28" s="144">
        <f t="shared" si="4"/>
        <v>3026</v>
      </c>
      <c r="H28" s="145">
        <f t="shared" si="5"/>
        <v>504</v>
      </c>
    </row>
    <row r="29" spans="1:8">
      <c r="A29" s="139">
        <f t="shared" si="6"/>
        <v>25</v>
      </c>
      <c r="B29" s="140">
        <v>69800</v>
      </c>
      <c r="C29" s="146">
        <f t="shared" si="0"/>
        <v>982</v>
      </c>
      <c r="D29" s="142">
        <f t="shared" si="7"/>
        <v>1964</v>
      </c>
      <c r="E29" s="146">
        <f t="shared" si="2"/>
        <v>2946</v>
      </c>
      <c r="F29" s="151">
        <f t="shared" si="3"/>
        <v>3928</v>
      </c>
      <c r="G29" s="144">
        <f t="shared" si="4"/>
        <v>3162</v>
      </c>
      <c r="H29" s="145">
        <f t="shared" si="5"/>
        <v>527</v>
      </c>
    </row>
    <row r="30" spans="1:8">
      <c r="A30" s="132">
        <f t="shared" si="6"/>
        <v>26</v>
      </c>
      <c r="B30" s="133">
        <v>72800</v>
      </c>
      <c r="C30" s="134">
        <f t="shared" si="0"/>
        <v>1024</v>
      </c>
      <c r="D30" s="135">
        <f t="shared" si="7"/>
        <v>2048</v>
      </c>
      <c r="E30" s="134">
        <f t="shared" si="2"/>
        <v>3072</v>
      </c>
      <c r="F30" s="136">
        <f t="shared" si="3"/>
        <v>4096</v>
      </c>
      <c r="G30" s="144">
        <f t="shared" si="4"/>
        <v>3298</v>
      </c>
      <c r="H30" s="145">
        <f t="shared" si="5"/>
        <v>550</v>
      </c>
    </row>
    <row r="31" spans="1:8">
      <c r="A31" s="139">
        <f t="shared" si="6"/>
        <v>27</v>
      </c>
      <c r="B31" s="152">
        <v>76500</v>
      </c>
      <c r="C31" s="146">
        <f>+ROUND(B31*0.0469*0.3,0)</f>
        <v>1076</v>
      </c>
      <c r="D31" s="142">
        <f t="shared" si="7"/>
        <v>2152</v>
      </c>
      <c r="E31" s="142">
        <f t="shared" si="2"/>
        <v>3228</v>
      </c>
      <c r="F31" s="143">
        <f t="shared" si="3"/>
        <v>4304</v>
      </c>
      <c r="G31" s="148">
        <f t="shared" si="4"/>
        <v>3466</v>
      </c>
      <c r="H31" s="149">
        <f t="shared" si="5"/>
        <v>578</v>
      </c>
    </row>
    <row r="32" spans="1:8">
      <c r="A32" s="139">
        <f t="shared" si="6"/>
        <v>28</v>
      </c>
      <c r="B32" s="152">
        <v>80200</v>
      </c>
      <c r="C32" s="146">
        <f t="shared" si="0"/>
        <v>1128</v>
      </c>
      <c r="D32" s="142">
        <f t="shared" si="7"/>
        <v>2256</v>
      </c>
      <c r="E32" s="142">
        <f t="shared" si="2"/>
        <v>3384</v>
      </c>
      <c r="F32" s="143">
        <f t="shared" si="3"/>
        <v>4512</v>
      </c>
      <c r="G32" s="144">
        <f t="shared" si="4"/>
        <v>3633</v>
      </c>
      <c r="H32" s="145">
        <f t="shared" si="5"/>
        <v>606</v>
      </c>
    </row>
    <row r="33" spans="1:8">
      <c r="A33" s="139">
        <f t="shared" si="6"/>
        <v>29</v>
      </c>
      <c r="B33" s="140">
        <v>83900</v>
      </c>
      <c r="C33" s="146">
        <f t="shared" si="0"/>
        <v>1180</v>
      </c>
      <c r="D33" s="142">
        <f t="shared" si="7"/>
        <v>2360</v>
      </c>
      <c r="E33" s="142">
        <f t="shared" si="2"/>
        <v>3540</v>
      </c>
      <c r="F33" s="143">
        <f t="shared" si="3"/>
        <v>4720</v>
      </c>
      <c r="G33" s="144">
        <f t="shared" si="4"/>
        <v>3801</v>
      </c>
      <c r="H33" s="145">
        <f t="shared" si="5"/>
        <v>634</v>
      </c>
    </row>
    <row r="34" spans="1:8">
      <c r="A34" s="132">
        <f t="shared" si="6"/>
        <v>30</v>
      </c>
      <c r="B34" s="133">
        <v>87600</v>
      </c>
      <c r="C34" s="134">
        <f t="shared" si="0"/>
        <v>1233</v>
      </c>
      <c r="D34" s="135">
        <f t="shared" si="7"/>
        <v>2466</v>
      </c>
      <c r="E34" s="135">
        <f t="shared" si="2"/>
        <v>3699</v>
      </c>
      <c r="F34" s="147">
        <f t="shared" si="3"/>
        <v>4932</v>
      </c>
      <c r="G34" s="144">
        <f t="shared" si="4"/>
        <v>3969</v>
      </c>
      <c r="H34" s="145">
        <f t="shared" si="5"/>
        <v>661</v>
      </c>
    </row>
    <row r="35" spans="1:8">
      <c r="A35" s="139">
        <f t="shared" si="6"/>
        <v>31</v>
      </c>
      <c r="B35" s="140">
        <v>92100</v>
      </c>
      <c r="C35" s="146">
        <f>+ROUND(B35*0.0469*0.3,0)</f>
        <v>1296</v>
      </c>
      <c r="D35" s="142">
        <f t="shared" si="7"/>
        <v>2592</v>
      </c>
      <c r="E35" s="146">
        <f t="shared" si="2"/>
        <v>3888</v>
      </c>
      <c r="F35" s="151">
        <f t="shared" si="3"/>
        <v>5184</v>
      </c>
      <c r="G35" s="148">
        <f t="shared" si="4"/>
        <v>4173</v>
      </c>
      <c r="H35" s="149">
        <f t="shared" si="5"/>
        <v>695</v>
      </c>
    </row>
    <row r="36" spans="1:8">
      <c r="A36" s="139">
        <f t="shared" si="6"/>
        <v>32</v>
      </c>
      <c r="B36" s="140">
        <v>96600</v>
      </c>
      <c r="C36" s="146">
        <f t="shared" si="0"/>
        <v>1359</v>
      </c>
      <c r="D36" s="142">
        <f t="shared" si="7"/>
        <v>2718</v>
      </c>
      <c r="E36" s="146">
        <f t="shared" si="2"/>
        <v>4077</v>
      </c>
      <c r="F36" s="151">
        <f t="shared" si="3"/>
        <v>5436</v>
      </c>
      <c r="G36" s="144">
        <f t="shared" si="4"/>
        <v>4377</v>
      </c>
      <c r="H36" s="145">
        <f t="shared" si="5"/>
        <v>729</v>
      </c>
    </row>
    <row r="37" spans="1:8">
      <c r="A37" s="139">
        <f t="shared" si="6"/>
        <v>33</v>
      </c>
      <c r="B37" s="140">
        <v>101100</v>
      </c>
      <c r="C37" s="146">
        <f t="shared" si="0"/>
        <v>1422</v>
      </c>
      <c r="D37" s="142">
        <f t="shared" si="7"/>
        <v>2844</v>
      </c>
      <c r="E37" s="146">
        <f t="shared" si="2"/>
        <v>4266</v>
      </c>
      <c r="F37" s="151">
        <f t="shared" si="3"/>
        <v>5688</v>
      </c>
      <c r="G37" s="144">
        <f t="shared" si="4"/>
        <v>4580</v>
      </c>
      <c r="H37" s="145">
        <f t="shared" si="5"/>
        <v>763</v>
      </c>
    </row>
    <row r="38" spans="1:8">
      <c r="A38" s="139">
        <f t="shared" si="6"/>
        <v>34</v>
      </c>
      <c r="B38" s="140">
        <v>105600</v>
      </c>
      <c r="C38" s="146">
        <f t="shared" si="0"/>
        <v>1486</v>
      </c>
      <c r="D38" s="142">
        <f t="shared" si="7"/>
        <v>2972</v>
      </c>
      <c r="E38" s="146">
        <f t="shared" si="2"/>
        <v>4458</v>
      </c>
      <c r="F38" s="151">
        <f t="shared" si="3"/>
        <v>5944</v>
      </c>
      <c r="G38" s="144">
        <f t="shared" si="4"/>
        <v>4784</v>
      </c>
      <c r="H38" s="145">
        <f t="shared" si="5"/>
        <v>797</v>
      </c>
    </row>
    <row r="39" spans="1:8">
      <c r="A39" s="132">
        <f t="shared" si="6"/>
        <v>35</v>
      </c>
      <c r="B39" s="133">
        <v>110100</v>
      </c>
      <c r="C39" s="134">
        <f t="shared" si="0"/>
        <v>1549</v>
      </c>
      <c r="D39" s="135">
        <f t="shared" si="7"/>
        <v>3098</v>
      </c>
      <c r="E39" s="134">
        <f t="shared" si="2"/>
        <v>4647</v>
      </c>
      <c r="F39" s="136">
        <f t="shared" si="3"/>
        <v>6196</v>
      </c>
      <c r="G39" s="144">
        <f t="shared" si="4"/>
        <v>4988</v>
      </c>
      <c r="H39" s="145">
        <f t="shared" si="5"/>
        <v>831</v>
      </c>
    </row>
    <row r="40" spans="1:8">
      <c r="A40" s="139">
        <f t="shared" si="6"/>
        <v>36</v>
      </c>
      <c r="B40" s="152">
        <v>115500</v>
      </c>
      <c r="C40" s="146">
        <f>+ROUND(B40*0.0469*0.3,0)</f>
        <v>1625</v>
      </c>
      <c r="D40" s="142">
        <f t="shared" si="7"/>
        <v>3250</v>
      </c>
      <c r="E40" s="142">
        <f t="shared" si="2"/>
        <v>4875</v>
      </c>
      <c r="F40" s="143">
        <f t="shared" si="3"/>
        <v>6500</v>
      </c>
      <c r="G40" s="148">
        <f t="shared" si="4"/>
        <v>5233</v>
      </c>
      <c r="H40" s="149">
        <f t="shared" si="5"/>
        <v>872</v>
      </c>
    </row>
    <row r="41" spans="1:8">
      <c r="A41" s="139">
        <f t="shared" si="6"/>
        <v>37</v>
      </c>
      <c r="B41" s="152">
        <v>120900</v>
      </c>
      <c r="C41" s="146">
        <f t="shared" si="0"/>
        <v>1701</v>
      </c>
      <c r="D41" s="142">
        <f t="shared" si="7"/>
        <v>3402</v>
      </c>
      <c r="E41" s="142">
        <f t="shared" si="2"/>
        <v>5103</v>
      </c>
      <c r="F41" s="143">
        <f t="shared" si="3"/>
        <v>6804</v>
      </c>
      <c r="G41" s="144">
        <f t="shared" si="4"/>
        <v>5477</v>
      </c>
      <c r="H41" s="145">
        <f t="shared" si="5"/>
        <v>913</v>
      </c>
    </row>
    <row r="42" spans="1:8">
      <c r="A42" s="139">
        <f t="shared" si="6"/>
        <v>38</v>
      </c>
      <c r="B42" s="140">
        <v>126300</v>
      </c>
      <c r="C42" s="146">
        <f t="shared" si="0"/>
        <v>1777</v>
      </c>
      <c r="D42" s="142">
        <f t="shared" si="7"/>
        <v>3554</v>
      </c>
      <c r="E42" s="142">
        <f t="shared" si="2"/>
        <v>5331</v>
      </c>
      <c r="F42" s="143">
        <f t="shared" si="3"/>
        <v>7108</v>
      </c>
      <c r="G42" s="144">
        <f t="shared" si="4"/>
        <v>5722</v>
      </c>
      <c r="H42" s="145">
        <f t="shared" si="5"/>
        <v>954</v>
      </c>
    </row>
    <row r="43" spans="1:8">
      <c r="A43" s="139">
        <f>+A42+1</f>
        <v>39</v>
      </c>
      <c r="B43" s="140">
        <v>131700</v>
      </c>
      <c r="C43" s="146">
        <f t="shared" si="0"/>
        <v>1853</v>
      </c>
      <c r="D43" s="142">
        <f t="shared" si="7"/>
        <v>3706</v>
      </c>
      <c r="E43" s="142">
        <f t="shared" si="2"/>
        <v>5559</v>
      </c>
      <c r="F43" s="143">
        <f t="shared" si="3"/>
        <v>7412</v>
      </c>
      <c r="G43" s="144">
        <f t="shared" si="4"/>
        <v>5967</v>
      </c>
      <c r="H43" s="145">
        <f t="shared" si="5"/>
        <v>994</v>
      </c>
    </row>
    <row r="44" spans="1:8">
      <c r="A44" s="139">
        <f t="shared" si="6"/>
        <v>40</v>
      </c>
      <c r="B44" s="152">
        <v>137100</v>
      </c>
      <c r="C44" s="146">
        <f t="shared" si="0"/>
        <v>1929</v>
      </c>
      <c r="D44" s="142">
        <f t="shared" si="7"/>
        <v>3858</v>
      </c>
      <c r="E44" s="142">
        <f t="shared" si="2"/>
        <v>5787</v>
      </c>
      <c r="F44" s="143">
        <f t="shared" si="3"/>
        <v>7716</v>
      </c>
      <c r="G44" s="144">
        <f t="shared" si="4"/>
        <v>6211</v>
      </c>
      <c r="H44" s="145">
        <f t="shared" si="5"/>
        <v>1035</v>
      </c>
    </row>
    <row r="45" spans="1:8">
      <c r="A45" s="139">
        <f t="shared" si="6"/>
        <v>41</v>
      </c>
      <c r="B45" s="152">
        <v>142500</v>
      </c>
      <c r="C45" s="146">
        <f>+ROUND(B45*0.0469*0.3,0)</f>
        <v>2005</v>
      </c>
      <c r="D45" s="142">
        <f t="shared" si="7"/>
        <v>4010</v>
      </c>
      <c r="E45" s="142">
        <f t="shared" si="2"/>
        <v>6015</v>
      </c>
      <c r="F45" s="143">
        <f t="shared" si="3"/>
        <v>8020</v>
      </c>
      <c r="G45" s="144">
        <f t="shared" si="4"/>
        <v>6456</v>
      </c>
      <c r="H45" s="145">
        <f t="shared" si="5"/>
        <v>1076</v>
      </c>
    </row>
    <row r="46" spans="1:8">
      <c r="A46" s="139">
        <f t="shared" si="6"/>
        <v>42</v>
      </c>
      <c r="B46" s="140">
        <v>147900</v>
      </c>
      <c r="C46" s="146">
        <f t="shared" si="0"/>
        <v>2081</v>
      </c>
      <c r="D46" s="142">
        <f t="shared" si="7"/>
        <v>4162</v>
      </c>
      <c r="E46" s="142">
        <f t="shared" si="2"/>
        <v>6243</v>
      </c>
      <c r="F46" s="143">
        <f t="shared" si="3"/>
        <v>8324</v>
      </c>
      <c r="G46" s="144">
        <f t="shared" si="4"/>
        <v>6701</v>
      </c>
      <c r="H46" s="145">
        <f t="shared" si="5"/>
        <v>1117</v>
      </c>
    </row>
    <row r="47" spans="1:8">
      <c r="A47" s="132">
        <f>+A46+1</f>
        <v>43</v>
      </c>
      <c r="B47" s="133">
        <v>150000</v>
      </c>
      <c r="C47" s="134">
        <f t="shared" si="0"/>
        <v>2111</v>
      </c>
      <c r="D47" s="135">
        <f t="shared" si="7"/>
        <v>4222</v>
      </c>
      <c r="E47" s="135">
        <f t="shared" si="2"/>
        <v>6333</v>
      </c>
      <c r="F47" s="147">
        <f t="shared" si="3"/>
        <v>8444</v>
      </c>
      <c r="G47" s="137">
        <f t="shared" si="4"/>
        <v>6796</v>
      </c>
      <c r="H47" s="138">
        <f t="shared" si="5"/>
        <v>1133</v>
      </c>
    </row>
    <row r="48" spans="1:8">
      <c r="A48" s="139">
        <f t="shared" si="6"/>
        <v>44</v>
      </c>
      <c r="B48" s="152">
        <v>156400</v>
      </c>
      <c r="C48" s="146">
        <f>+ROUND(B48*0.0469*0.3,0)</f>
        <v>2201</v>
      </c>
      <c r="D48" s="142">
        <f t="shared" si="7"/>
        <v>4402</v>
      </c>
      <c r="E48" s="142">
        <f t="shared" si="2"/>
        <v>6603</v>
      </c>
      <c r="F48" s="143">
        <f t="shared" si="3"/>
        <v>8804</v>
      </c>
      <c r="G48" s="148">
        <f t="shared" si="4"/>
        <v>7086</v>
      </c>
      <c r="H48" s="149">
        <f t="shared" si="5"/>
        <v>1181</v>
      </c>
    </row>
    <row r="49" spans="1:8">
      <c r="A49" s="139">
        <f t="shared" si="6"/>
        <v>45</v>
      </c>
      <c r="B49" s="152">
        <v>162800</v>
      </c>
      <c r="C49" s="146">
        <f t="shared" si="0"/>
        <v>2291</v>
      </c>
      <c r="D49" s="142">
        <f t="shared" si="7"/>
        <v>4582</v>
      </c>
      <c r="E49" s="142">
        <f t="shared" si="2"/>
        <v>6873</v>
      </c>
      <c r="F49" s="143">
        <f t="shared" si="3"/>
        <v>9164</v>
      </c>
      <c r="G49" s="144">
        <f t="shared" si="4"/>
        <v>7376</v>
      </c>
      <c r="H49" s="145">
        <f t="shared" si="5"/>
        <v>1229</v>
      </c>
    </row>
    <row r="50" spans="1:8">
      <c r="A50" s="139">
        <f t="shared" si="6"/>
        <v>46</v>
      </c>
      <c r="B50" s="140">
        <v>169200</v>
      </c>
      <c r="C50" s="146">
        <f t="shared" si="0"/>
        <v>2381</v>
      </c>
      <c r="D50" s="142">
        <f t="shared" si="7"/>
        <v>4762</v>
      </c>
      <c r="E50" s="142">
        <f t="shared" si="2"/>
        <v>7143</v>
      </c>
      <c r="F50" s="143">
        <f t="shared" si="3"/>
        <v>9524</v>
      </c>
      <c r="G50" s="144">
        <f t="shared" si="4"/>
        <v>7666</v>
      </c>
      <c r="H50" s="145">
        <f t="shared" si="5"/>
        <v>1278</v>
      </c>
    </row>
    <row r="51" spans="1:8">
      <c r="A51" s="139">
        <f>+A50+1</f>
        <v>47</v>
      </c>
      <c r="B51" s="140">
        <v>175600</v>
      </c>
      <c r="C51" s="146">
        <f t="shared" si="0"/>
        <v>2471</v>
      </c>
      <c r="D51" s="142">
        <f t="shared" si="7"/>
        <v>4942</v>
      </c>
      <c r="E51" s="142">
        <f t="shared" si="2"/>
        <v>7413</v>
      </c>
      <c r="F51" s="143">
        <f t="shared" si="3"/>
        <v>9884</v>
      </c>
      <c r="G51" s="144">
        <f t="shared" si="4"/>
        <v>7956</v>
      </c>
      <c r="H51" s="145">
        <f t="shared" si="5"/>
        <v>1326</v>
      </c>
    </row>
    <row r="52" spans="1:8" ht="17.5" thickBot="1">
      <c r="A52" s="153">
        <f t="shared" si="6"/>
        <v>48</v>
      </c>
      <c r="B52" s="154">
        <v>182000</v>
      </c>
      <c r="C52" s="155">
        <f t="shared" si="0"/>
        <v>2561</v>
      </c>
      <c r="D52" s="156">
        <f t="shared" si="7"/>
        <v>5122</v>
      </c>
      <c r="E52" s="156">
        <f t="shared" si="2"/>
        <v>7683</v>
      </c>
      <c r="F52" s="157">
        <f t="shared" si="3"/>
        <v>10244</v>
      </c>
      <c r="G52" s="158">
        <f t="shared" si="4"/>
        <v>8246</v>
      </c>
      <c r="H52" s="159">
        <f t="shared" si="5"/>
        <v>1374</v>
      </c>
    </row>
    <row r="53" spans="1:8" s="160" customFormat="1">
      <c r="A53" s="160" t="s">
        <v>177</v>
      </c>
      <c r="H53" s="161" t="s">
        <v>178</v>
      </c>
    </row>
    <row r="54" spans="1:8" s="160" customFormat="1">
      <c r="H54" s="161"/>
    </row>
    <row r="55" spans="1:8">
      <c r="A55" s="663" t="s">
        <v>179</v>
      </c>
      <c r="B55" s="663"/>
      <c r="C55" s="663"/>
      <c r="D55" s="663"/>
      <c r="E55" s="663"/>
      <c r="F55" s="663"/>
      <c r="G55" s="663"/>
    </row>
    <row r="56" spans="1:8" s="160" customFormat="1" ht="20.25" customHeight="1">
      <c r="A56" s="663" t="s">
        <v>64</v>
      </c>
      <c r="B56" s="663"/>
      <c r="C56" s="663"/>
      <c r="D56" s="663"/>
      <c r="E56" s="663"/>
      <c r="F56" s="663"/>
      <c r="G56" s="663"/>
    </row>
    <row r="57" spans="1:8" s="160" customFormat="1" ht="34.5" customHeight="1">
      <c r="A57" s="663" t="s">
        <v>65</v>
      </c>
      <c r="B57" s="663"/>
      <c r="C57" s="663"/>
      <c r="D57" s="663"/>
      <c r="E57" s="663"/>
      <c r="F57" s="663"/>
      <c r="G57" s="663"/>
    </row>
    <row r="58" spans="1:8">
      <c r="A58" s="162"/>
      <c r="B58" s="162"/>
      <c r="C58" s="162"/>
      <c r="D58" s="162"/>
      <c r="E58" s="162"/>
      <c r="F58" s="162"/>
      <c r="G58" s="162"/>
    </row>
    <row r="59" spans="1:8">
      <c r="A59" s="162"/>
      <c r="B59" s="162"/>
      <c r="C59" s="162"/>
      <c r="D59" s="162"/>
      <c r="E59" s="162"/>
      <c r="F59" s="162"/>
      <c r="G59" s="162"/>
    </row>
    <row r="60" spans="1:8">
      <c r="A60" s="162"/>
      <c r="B60" s="162"/>
      <c r="C60" s="162"/>
      <c r="D60" s="162"/>
      <c r="E60" s="162"/>
      <c r="F60" s="162"/>
      <c r="G60" s="162"/>
    </row>
  </sheetData>
  <mergeCells count="8">
    <mergeCell ref="H3:H4"/>
    <mergeCell ref="A56:G56"/>
    <mergeCell ref="A57:G57"/>
    <mergeCell ref="A3:A4"/>
    <mergeCell ref="B3:B4"/>
    <mergeCell ref="C3:F3"/>
    <mergeCell ref="G3:G4"/>
    <mergeCell ref="A55:G55"/>
  </mergeCells>
  <phoneticPr fontId="5"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002060"/>
  </sheetPr>
  <dimension ref="A1:AE74"/>
  <sheetViews>
    <sheetView workbookViewId="0">
      <selection sqref="A1:XFD1048576"/>
    </sheetView>
  </sheetViews>
  <sheetFormatPr defaultColWidth="9" defaultRowHeight="17"/>
  <cols>
    <col min="1" max="1" width="8.90625" style="53" customWidth="1"/>
    <col min="2" max="2" width="6" style="53" customWidth="1"/>
    <col min="3" max="3" width="7.1796875" style="53" customWidth="1"/>
    <col min="4" max="29" width="6" style="53" customWidth="1"/>
    <col min="30" max="30" width="3.1796875" style="53" customWidth="1"/>
    <col min="31" max="31" width="10.453125" style="53" customWidth="1"/>
    <col min="32" max="256" width="9" style="53"/>
    <col min="257" max="257" width="8.90625" style="53" customWidth="1"/>
    <col min="258" max="258" width="6" style="53" customWidth="1"/>
    <col min="259" max="259" width="7.1796875" style="53" customWidth="1"/>
    <col min="260" max="285" width="6" style="53" customWidth="1"/>
    <col min="286" max="286" width="3.1796875" style="53" customWidth="1"/>
    <col min="287" max="287" width="10.453125" style="53" customWidth="1"/>
    <col min="288" max="512" width="9" style="53"/>
    <col min="513" max="513" width="8.90625" style="53" customWidth="1"/>
    <col min="514" max="514" width="6" style="53" customWidth="1"/>
    <col min="515" max="515" width="7.1796875" style="53" customWidth="1"/>
    <col min="516" max="541" width="6" style="53" customWidth="1"/>
    <col min="542" max="542" width="3.1796875" style="53" customWidth="1"/>
    <col min="543" max="543" width="10.453125" style="53" customWidth="1"/>
    <col min="544" max="768" width="9" style="53"/>
    <col min="769" max="769" width="8.90625" style="53" customWidth="1"/>
    <col min="770" max="770" width="6" style="53" customWidth="1"/>
    <col min="771" max="771" width="7.1796875" style="53" customWidth="1"/>
    <col min="772" max="797" width="6" style="53" customWidth="1"/>
    <col min="798" max="798" width="3.1796875" style="53" customWidth="1"/>
    <col min="799" max="799" width="10.453125" style="53" customWidth="1"/>
    <col min="800" max="1024" width="9" style="53"/>
    <col min="1025" max="1025" width="8.90625" style="53" customWidth="1"/>
    <col min="1026" max="1026" width="6" style="53" customWidth="1"/>
    <col min="1027" max="1027" width="7.1796875" style="53" customWidth="1"/>
    <col min="1028" max="1053" width="6" style="53" customWidth="1"/>
    <col min="1054" max="1054" width="3.1796875" style="53" customWidth="1"/>
    <col min="1055" max="1055" width="10.453125" style="53" customWidth="1"/>
    <col min="1056" max="1280" width="9" style="53"/>
    <col min="1281" max="1281" width="8.90625" style="53" customWidth="1"/>
    <col min="1282" max="1282" width="6" style="53" customWidth="1"/>
    <col min="1283" max="1283" width="7.1796875" style="53" customWidth="1"/>
    <col min="1284" max="1309" width="6" style="53" customWidth="1"/>
    <col min="1310" max="1310" width="3.1796875" style="53" customWidth="1"/>
    <col min="1311" max="1311" width="10.453125" style="53" customWidth="1"/>
    <col min="1312" max="1536" width="9" style="53"/>
    <col min="1537" max="1537" width="8.90625" style="53" customWidth="1"/>
    <col min="1538" max="1538" width="6" style="53" customWidth="1"/>
    <col min="1539" max="1539" width="7.1796875" style="53" customWidth="1"/>
    <col min="1540" max="1565" width="6" style="53" customWidth="1"/>
    <col min="1566" max="1566" width="3.1796875" style="53" customWidth="1"/>
    <col min="1567" max="1567" width="10.453125" style="53" customWidth="1"/>
    <col min="1568" max="1792" width="9" style="53"/>
    <col min="1793" max="1793" width="8.90625" style="53" customWidth="1"/>
    <col min="1794" max="1794" width="6" style="53" customWidth="1"/>
    <col min="1795" max="1795" width="7.1796875" style="53" customWidth="1"/>
    <col min="1796" max="1821" width="6" style="53" customWidth="1"/>
    <col min="1822" max="1822" width="3.1796875" style="53" customWidth="1"/>
    <col min="1823" max="1823" width="10.453125" style="53" customWidth="1"/>
    <col min="1824" max="2048" width="9" style="53"/>
    <col min="2049" max="2049" width="8.90625" style="53" customWidth="1"/>
    <col min="2050" max="2050" width="6" style="53" customWidth="1"/>
    <col min="2051" max="2051" width="7.1796875" style="53" customWidth="1"/>
    <col min="2052" max="2077" width="6" style="53" customWidth="1"/>
    <col min="2078" max="2078" width="3.1796875" style="53" customWidth="1"/>
    <col min="2079" max="2079" width="10.453125" style="53" customWidth="1"/>
    <col min="2080" max="2304" width="9" style="53"/>
    <col min="2305" max="2305" width="8.90625" style="53" customWidth="1"/>
    <col min="2306" max="2306" width="6" style="53" customWidth="1"/>
    <col min="2307" max="2307" width="7.1796875" style="53" customWidth="1"/>
    <col min="2308" max="2333" width="6" style="53" customWidth="1"/>
    <col min="2334" max="2334" width="3.1796875" style="53" customWidth="1"/>
    <col min="2335" max="2335" width="10.453125" style="53" customWidth="1"/>
    <col min="2336" max="2560" width="9" style="53"/>
    <col min="2561" max="2561" width="8.90625" style="53" customWidth="1"/>
    <col min="2562" max="2562" width="6" style="53" customWidth="1"/>
    <col min="2563" max="2563" width="7.1796875" style="53" customWidth="1"/>
    <col min="2564" max="2589" width="6" style="53" customWidth="1"/>
    <col min="2590" max="2590" width="3.1796875" style="53" customWidth="1"/>
    <col min="2591" max="2591" width="10.453125" style="53" customWidth="1"/>
    <col min="2592" max="2816" width="9" style="53"/>
    <col min="2817" max="2817" width="8.90625" style="53" customWidth="1"/>
    <col min="2818" max="2818" width="6" style="53" customWidth="1"/>
    <col min="2819" max="2819" width="7.1796875" style="53" customWidth="1"/>
    <col min="2820" max="2845" width="6" style="53" customWidth="1"/>
    <col min="2846" max="2846" width="3.1796875" style="53" customWidth="1"/>
    <col min="2847" max="2847" width="10.453125" style="53" customWidth="1"/>
    <col min="2848" max="3072" width="9" style="53"/>
    <col min="3073" max="3073" width="8.90625" style="53" customWidth="1"/>
    <col min="3074" max="3074" width="6" style="53" customWidth="1"/>
    <col min="3075" max="3075" width="7.1796875" style="53" customWidth="1"/>
    <col min="3076" max="3101" width="6" style="53" customWidth="1"/>
    <col min="3102" max="3102" width="3.1796875" style="53" customWidth="1"/>
    <col min="3103" max="3103" width="10.453125" style="53" customWidth="1"/>
    <col min="3104" max="3328" width="9" style="53"/>
    <col min="3329" max="3329" width="8.90625" style="53" customWidth="1"/>
    <col min="3330" max="3330" width="6" style="53" customWidth="1"/>
    <col min="3331" max="3331" width="7.1796875" style="53" customWidth="1"/>
    <col min="3332" max="3357" width="6" style="53" customWidth="1"/>
    <col min="3358" max="3358" width="3.1796875" style="53" customWidth="1"/>
    <col min="3359" max="3359" width="10.453125" style="53" customWidth="1"/>
    <col min="3360" max="3584" width="9" style="53"/>
    <col min="3585" max="3585" width="8.90625" style="53" customWidth="1"/>
    <col min="3586" max="3586" width="6" style="53" customWidth="1"/>
    <col min="3587" max="3587" width="7.1796875" style="53" customWidth="1"/>
    <col min="3588" max="3613" width="6" style="53" customWidth="1"/>
    <col min="3614" max="3614" width="3.1796875" style="53" customWidth="1"/>
    <col min="3615" max="3615" width="10.453125" style="53" customWidth="1"/>
    <col min="3616" max="3840" width="9" style="53"/>
    <col min="3841" max="3841" width="8.90625" style="53" customWidth="1"/>
    <col min="3842" max="3842" width="6" style="53" customWidth="1"/>
    <col min="3843" max="3843" width="7.1796875" style="53" customWidth="1"/>
    <col min="3844" max="3869" width="6" style="53" customWidth="1"/>
    <col min="3870" max="3870" width="3.1796875" style="53" customWidth="1"/>
    <col min="3871" max="3871" width="10.453125" style="53" customWidth="1"/>
    <col min="3872" max="4096" width="9" style="53"/>
    <col min="4097" max="4097" width="8.90625" style="53" customWidth="1"/>
    <col min="4098" max="4098" width="6" style="53" customWidth="1"/>
    <col min="4099" max="4099" width="7.1796875" style="53" customWidth="1"/>
    <col min="4100" max="4125" width="6" style="53" customWidth="1"/>
    <col min="4126" max="4126" width="3.1796875" style="53" customWidth="1"/>
    <col min="4127" max="4127" width="10.453125" style="53" customWidth="1"/>
    <col min="4128" max="4352" width="9" style="53"/>
    <col min="4353" max="4353" width="8.90625" style="53" customWidth="1"/>
    <col min="4354" max="4354" width="6" style="53" customWidth="1"/>
    <col min="4355" max="4355" width="7.1796875" style="53" customWidth="1"/>
    <col min="4356" max="4381" width="6" style="53" customWidth="1"/>
    <col min="4382" max="4382" width="3.1796875" style="53" customWidth="1"/>
    <col min="4383" max="4383" width="10.453125" style="53" customWidth="1"/>
    <col min="4384" max="4608" width="9" style="53"/>
    <col min="4609" max="4609" width="8.90625" style="53" customWidth="1"/>
    <col min="4610" max="4610" width="6" style="53" customWidth="1"/>
    <col min="4611" max="4611" width="7.1796875" style="53" customWidth="1"/>
    <col min="4612" max="4637" width="6" style="53" customWidth="1"/>
    <col min="4638" max="4638" width="3.1796875" style="53" customWidth="1"/>
    <col min="4639" max="4639" width="10.453125" style="53" customWidth="1"/>
    <col min="4640" max="4864" width="9" style="53"/>
    <col min="4865" max="4865" width="8.90625" style="53" customWidth="1"/>
    <col min="4866" max="4866" width="6" style="53" customWidth="1"/>
    <col min="4867" max="4867" width="7.1796875" style="53" customWidth="1"/>
    <col min="4868" max="4893" width="6" style="53" customWidth="1"/>
    <col min="4894" max="4894" width="3.1796875" style="53" customWidth="1"/>
    <col min="4895" max="4895" width="10.453125" style="53" customWidth="1"/>
    <col min="4896" max="5120" width="9" style="53"/>
    <col min="5121" max="5121" width="8.90625" style="53" customWidth="1"/>
    <col min="5122" max="5122" width="6" style="53" customWidth="1"/>
    <col min="5123" max="5123" width="7.1796875" style="53" customWidth="1"/>
    <col min="5124" max="5149" width="6" style="53" customWidth="1"/>
    <col min="5150" max="5150" width="3.1796875" style="53" customWidth="1"/>
    <col min="5151" max="5151" width="10.453125" style="53" customWidth="1"/>
    <col min="5152" max="5376" width="9" style="53"/>
    <col min="5377" max="5377" width="8.90625" style="53" customWidth="1"/>
    <col min="5378" max="5378" width="6" style="53" customWidth="1"/>
    <col min="5379" max="5379" width="7.1796875" style="53" customWidth="1"/>
    <col min="5380" max="5405" width="6" style="53" customWidth="1"/>
    <col min="5406" max="5406" width="3.1796875" style="53" customWidth="1"/>
    <col min="5407" max="5407" width="10.453125" style="53" customWidth="1"/>
    <col min="5408" max="5632" width="9" style="53"/>
    <col min="5633" max="5633" width="8.90625" style="53" customWidth="1"/>
    <col min="5634" max="5634" width="6" style="53" customWidth="1"/>
    <col min="5635" max="5635" width="7.1796875" style="53" customWidth="1"/>
    <col min="5636" max="5661" width="6" style="53" customWidth="1"/>
    <col min="5662" max="5662" width="3.1796875" style="53" customWidth="1"/>
    <col min="5663" max="5663" width="10.453125" style="53" customWidth="1"/>
    <col min="5664" max="5888" width="9" style="53"/>
    <col min="5889" max="5889" width="8.90625" style="53" customWidth="1"/>
    <col min="5890" max="5890" width="6" style="53" customWidth="1"/>
    <col min="5891" max="5891" width="7.1796875" style="53" customWidth="1"/>
    <col min="5892" max="5917" width="6" style="53" customWidth="1"/>
    <col min="5918" max="5918" width="3.1796875" style="53" customWidth="1"/>
    <col min="5919" max="5919" width="10.453125" style="53" customWidth="1"/>
    <col min="5920" max="6144" width="9" style="53"/>
    <col min="6145" max="6145" width="8.90625" style="53" customWidth="1"/>
    <col min="6146" max="6146" width="6" style="53" customWidth="1"/>
    <col min="6147" max="6147" width="7.1796875" style="53" customWidth="1"/>
    <col min="6148" max="6173" width="6" style="53" customWidth="1"/>
    <col min="6174" max="6174" width="3.1796875" style="53" customWidth="1"/>
    <col min="6175" max="6175" width="10.453125" style="53" customWidth="1"/>
    <col min="6176" max="6400" width="9" style="53"/>
    <col min="6401" max="6401" width="8.90625" style="53" customWidth="1"/>
    <col min="6402" max="6402" width="6" style="53" customWidth="1"/>
    <col min="6403" max="6403" width="7.1796875" style="53" customWidth="1"/>
    <col min="6404" max="6429" width="6" style="53" customWidth="1"/>
    <col min="6430" max="6430" width="3.1796875" style="53" customWidth="1"/>
    <col min="6431" max="6431" width="10.453125" style="53" customWidth="1"/>
    <col min="6432" max="6656" width="9" style="53"/>
    <col min="6657" max="6657" width="8.90625" style="53" customWidth="1"/>
    <col min="6658" max="6658" width="6" style="53" customWidth="1"/>
    <col min="6659" max="6659" width="7.1796875" style="53" customWidth="1"/>
    <col min="6660" max="6685" width="6" style="53" customWidth="1"/>
    <col min="6686" max="6686" width="3.1796875" style="53" customWidth="1"/>
    <col min="6687" max="6687" width="10.453125" style="53" customWidth="1"/>
    <col min="6688" max="6912" width="9" style="53"/>
    <col min="6913" max="6913" width="8.90625" style="53" customWidth="1"/>
    <col min="6914" max="6914" width="6" style="53" customWidth="1"/>
    <col min="6915" max="6915" width="7.1796875" style="53" customWidth="1"/>
    <col min="6916" max="6941" width="6" style="53" customWidth="1"/>
    <col min="6942" max="6942" width="3.1796875" style="53" customWidth="1"/>
    <col min="6943" max="6943" width="10.453125" style="53" customWidth="1"/>
    <col min="6944" max="7168" width="9" style="53"/>
    <col min="7169" max="7169" width="8.90625" style="53" customWidth="1"/>
    <col min="7170" max="7170" width="6" style="53" customWidth="1"/>
    <col min="7171" max="7171" width="7.1796875" style="53" customWidth="1"/>
    <col min="7172" max="7197" width="6" style="53" customWidth="1"/>
    <col min="7198" max="7198" width="3.1796875" style="53" customWidth="1"/>
    <col min="7199" max="7199" width="10.453125" style="53" customWidth="1"/>
    <col min="7200" max="7424" width="9" style="53"/>
    <col min="7425" max="7425" width="8.90625" style="53" customWidth="1"/>
    <col min="7426" max="7426" width="6" style="53" customWidth="1"/>
    <col min="7427" max="7427" width="7.1796875" style="53" customWidth="1"/>
    <col min="7428" max="7453" width="6" style="53" customWidth="1"/>
    <col min="7454" max="7454" width="3.1796875" style="53" customWidth="1"/>
    <col min="7455" max="7455" width="10.453125" style="53" customWidth="1"/>
    <col min="7456" max="7680" width="9" style="53"/>
    <col min="7681" max="7681" width="8.90625" style="53" customWidth="1"/>
    <col min="7682" max="7682" width="6" style="53" customWidth="1"/>
    <col min="7683" max="7683" width="7.1796875" style="53" customWidth="1"/>
    <col min="7684" max="7709" width="6" style="53" customWidth="1"/>
    <col min="7710" max="7710" width="3.1796875" style="53" customWidth="1"/>
    <col min="7711" max="7711" width="10.453125" style="53" customWidth="1"/>
    <col min="7712" max="7936" width="9" style="53"/>
    <col min="7937" max="7937" width="8.90625" style="53" customWidth="1"/>
    <col min="7938" max="7938" width="6" style="53" customWidth="1"/>
    <col min="7939" max="7939" width="7.1796875" style="53" customWidth="1"/>
    <col min="7940" max="7965" width="6" style="53" customWidth="1"/>
    <col min="7966" max="7966" width="3.1796875" style="53" customWidth="1"/>
    <col min="7967" max="7967" width="10.453125" style="53" customWidth="1"/>
    <col min="7968" max="8192" width="9" style="53"/>
    <col min="8193" max="8193" width="8.90625" style="53" customWidth="1"/>
    <col min="8194" max="8194" width="6" style="53" customWidth="1"/>
    <col min="8195" max="8195" width="7.1796875" style="53" customWidth="1"/>
    <col min="8196" max="8221" width="6" style="53" customWidth="1"/>
    <col min="8222" max="8222" width="3.1796875" style="53" customWidth="1"/>
    <col min="8223" max="8223" width="10.453125" style="53" customWidth="1"/>
    <col min="8224" max="8448" width="9" style="53"/>
    <col min="8449" max="8449" width="8.90625" style="53" customWidth="1"/>
    <col min="8450" max="8450" width="6" style="53" customWidth="1"/>
    <col min="8451" max="8451" width="7.1796875" style="53" customWidth="1"/>
    <col min="8452" max="8477" width="6" style="53" customWidth="1"/>
    <col min="8478" max="8478" width="3.1796875" style="53" customWidth="1"/>
    <col min="8479" max="8479" width="10.453125" style="53" customWidth="1"/>
    <col min="8480" max="8704" width="9" style="53"/>
    <col min="8705" max="8705" width="8.90625" style="53" customWidth="1"/>
    <col min="8706" max="8706" width="6" style="53" customWidth="1"/>
    <col min="8707" max="8707" width="7.1796875" style="53" customWidth="1"/>
    <col min="8708" max="8733" width="6" style="53" customWidth="1"/>
    <col min="8734" max="8734" width="3.1796875" style="53" customWidth="1"/>
    <col min="8735" max="8735" width="10.453125" style="53" customWidth="1"/>
    <col min="8736" max="8960" width="9" style="53"/>
    <col min="8961" max="8961" width="8.90625" style="53" customWidth="1"/>
    <col min="8962" max="8962" width="6" style="53" customWidth="1"/>
    <col min="8963" max="8963" width="7.1796875" style="53" customWidth="1"/>
    <col min="8964" max="8989" width="6" style="53" customWidth="1"/>
    <col min="8990" max="8990" width="3.1796875" style="53" customWidth="1"/>
    <col min="8991" max="8991" width="10.453125" style="53" customWidth="1"/>
    <col min="8992" max="9216" width="9" style="53"/>
    <col min="9217" max="9217" width="8.90625" style="53" customWidth="1"/>
    <col min="9218" max="9218" width="6" style="53" customWidth="1"/>
    <col min="9219" max="9219" width="7.1796875" style="53" customWidth="1"/>
    <col min="9220" max="9245" width="6" style="53" customWidth="1"/>
    <col min="9246" max="9246" width="3.1796875" style="53" customWidth="1"/>
    <col min="9247" max="9247" width="10.453125" style="53" customWidth="1"/>
    <col min="9248" max="9472" width="9" style="53"/>
    <col min="9473" max="9473" width="8.90625" style="53" customWidth="1"/>
    <col min="9474" max="9474" width="6" style="53" customWidth="1"/>
    <col min="9475" max="9475" width="7.1796875" style="53" customWidth="1"/>
    <col min="9476" max="9501" width="6" style="53" customWidth="1"/>
    <col min="9502" max="9502" width="3.1796875" style="53" customWidth="1"/>
    <col min="9503" max="9503" width="10.453125" style="53" customWidth="1"/>
    <col min="9504" max="9728" width="9" style="53"/>
    <col min="9729" max="9729" width="8.90625" style="53" customWidth="1"/>
    <col min="9730" max="9730" width="6" style="53" customWidth="1"/>
    <col min="9731" max="9731" width="7.1796875" style="53" customWidth="1"/>
    <col min="9732" max="9757" width="6" style="53" customWidth="1"/>
    <col min="9758" max="9758" width="3.1796875" style="53" customWidth="1"/>
    <col min="9759" max="9759" width="10.453125" style="53" customWidth="1"/>
    <col min="9760" max="9984" width="9" style="53"/>
    <col min="9985" max="9985" width="8.90625" style="53" customWidth="1"/>
    <col min="9986" max="9986" width="6" style="53" customWidth="1"/>
    <col min="9987" max="9987" width="7.1796875" style="53" customWidth="1"/>
    <col min="9988" max="10013" width="6" style="53" customWidth="1"/>
    <col min="10014" max="10014" width="3.1796875" style="53" customWidth="1"/>
    <col min="10015" max="10015" width="10.453125" style="53" customWidth="1"/>
    <col min="10016" max="10240" width="9" style="53"/>
    <col min="10241" max="10241" width="8.90625" style="53" customWidth="1"/>
    <col min="10242" max="10242" width="6" style="53" customWidth="1"/>
    <col min="10243" max="10243" width="7.1796875" style="53" customWidth="1"/>
    <col min="10244" max="10269" width="6" style="53" customWidth="1"/>
    <col min="10270" max="10270" width="3.1796875" style="53" customWidth="1"/>
    <col min="10271" max="10271" width="10.453125" style="53" customWidth="1"/>
    <col min="10272" max="10496" width="9" style="53"/>
    <col min="10497" max="10497" width="8.90625" style="53" customWidth="1"/>
    <col min="10498" max="10498" width="6" style="53" customWidth="1"/>
    <col min="10499" max="10499" width="7.1796875" style="53" customWidth="1"/>
    <col min="10500" max="10525" width="6" style="53" customWidth="1"/>
    <col min="10526" max="10526" width="3.1796875" style="53" customWidth="1"/>
    <col min="10527" max="10527" width="10.453125" style="53" customWidth="1"/>
    <col min="10528" max="10752" width="9" style="53"/>
    <col min="10753" max="10753" width="8.90625" style="53" customWidth="1"/>
    <col min="10754" max="10754" width="6" style="53" customWidth="1"/>
    <col min="10755" max="10755" width="7.1796875" style="53" customWidth="1"/>
    <col min="10756" max="10781" width="6" style="53" customWidth="1"/>
    <col min="10782" max="10782" width="3.1796875" style="53" customWidth="1"/>
    <col min="10783" max="10783" width="10.453125" style="53" customWidth="1"/>
    <col min="10784" max="11008" width="9" style="53"/>
    <col min="11009" max="11009" width="8.90625" style="53" customWidth="1"/>
    <col min="11010" max="11010" width="6" style="53" customWidth="1"/>
    <col min="11011" max="11011" width="7.1796875" style="53" customWidth="1"/>
    <col min="11012" max="11037" width="6" style="53" customWidth="1"/>
    <col min="11038" max="11038" width="3.1796875" style="53" customWidth="1"/>
    <col min="11039" max="11039" width="10.453125" style="53" customWidth="1"/>
    <col min="11040" max="11264" width="9" style="53"/>
    <col min="11265" max="11265" width="8.90625" style="53" customWidth="1"/>
    <col min="11266" max="11266" width="6" style="53" customWidth="1"/>
    <col min="11267" max="11267" width="7.1796875" style="53" customWidth="1"/>
    <col min="11268" max="11293" width="6" style="53" customWidth="1"/>
    <col min="11294" max="11294" width="3.1796875" style="53" customWidth="1"/>
    <col min="11295" max="11295" width="10.453125" style="53" customWidth="1"/>
    <col min="11296" max="11520" width="9" style="53"/>
    <col min="11521" max="11521" width="8.90625" style="53" customWidth="1"/>
    <col min="11522" max="11522" width="6" style="53" customWidth="1"/>
    <col min="11523" max="11523" width="7.1796875" style="53" customWidth="1"/>
    <col min="11524" max="11549" width="6" style="53" customWidth="1"/>
    <col min="11550" max="11550" width="3.1796875" style="53" customWidth="1"/>
    <col min="11551" max="11551" width="10.453125" style="53" customWidth="1"/>
    <col min="11552" max="11776" width="9" style="53"/>
    <col min="11777" max="11777" width="8.90625" style="53" customWidth="1"/>
    <col min="11778" max="11778" width="6" style="53" customWidth="1"/>
    <col min="11779" max="11779" width="7.1796875" style="53" customWidth="1"/>
    <col min="11780" max="11805" width="6" style="53" customWidth="1"/>
    <col min="11806" max="11806" width="3.1796875" style="53" customWidth="1"/>
    <col min="11807" max="11807" width="10.453125" style="53" customWidth="1"/>
    <col min="11808" max="12032" width="9" style="53"/>
    <col min="12033" max="12033" width="8.90625" style="53" customWidth="1"/>
    <col min="12034" max="12034" width="6" style="53" customWidth="1"/>
    <col min="12035" max="12035" width="7.1796875" style="53" customWidth="1"/>
    <col min="12036" max="12061" width="6" style="53" customWidth="1"/>
    <col min="12062" max="12062" width="3.1796875" style="53" customWidth="1"/>
    <col min="12063" max="12063" width="10.453125" style="53" customWidth="1"/>
    <col min="12064" max="12288" width="9" style="53"/>
    <col min="12289" max="12289" width="8.90625" style="53" customWidth="1"/>
    <col min="12290" max="12290" width="6" style="53" customWidth="1"/>
    <col min="12291" max="12291" width="7.1796875" style="53" customWidth="1"/>
    <col min="12292" max="12317" width="6" style="53" customWidth="1"/>
    <col min="12318" max="12318" width="3.1796875" style="53" customWidth="1"/>
    <col min="12319" max="12319" width="10.453125" style="53" customWidth="1"/>
    <col min="12320" max="12544" width="9" style="53"/>
    <col min="12545" max="12545" width="8.90625" style="53" customWidth="1"/>
    <col min="12546" max="12546" width="6" style="53" customWidth="1"/>
    <col min="12547" max="12547" width="7.1796875" style="53" customWidth="1"/>
    <col min="12548" max="12573" width="6" style="53" customWidth="1"/>
    <col min="12574" max="12574" width="3.1796875" style="53" customWidth="1"/>
    <col min="12575" max="12575" width="10.453125" style="53" customWidth="1"/>
    <col min="12576" max="12800" width="9" style="53"/>
    <col min="12801" max="12801" width="8.90625" style="53" customWidth="1"/>
    <col min="12802" max="12802" width="6" style="53" customWidth="1"/>
    <col min="12803" max="12803" width="7.1796875" style="53" customWidth="1"/>
    <col min="12804" max="12829" width="6" style="53" customWidth="1"/>
    <col min="12830" max="12830" width="3.1796875" style="53" customWidth="1"/>
    <col min="12831" max="12831" width="10.453125" style="53" customWidth="1"/>
    <col min="12832" max="13056" width="9" style="53"/>
    <col min="13057" max="13057" width="8.90625" style="53" customWidth="1"/>
    <col min="13058" max="13058" width="6" style="53" customWidth="1"/>
    <col min="13059" max="13059" width="7.1796875" style="53" customWidth="1"/>
    <col min="13060" max="13085" width="6" style="53" customWidth="1"/>
    <col min="13086" max="13086" width="3.1796875" style="53" customWidth="1"/>
    <col min="13087" max="13087" width="10.453125" style="53" customWidth="1"/>
    <col min="13088" max="13312" width="9" style="53"/>
    <col min="13313" max="13313" width="8.90625" style="53" customWidth="1"/>
    <col min="13314" max="13314" width="6" style="53" customWidth="1"/>
    <col min="13315" max="13315" width="7.1796875" style="53" customWidth="1"/>
    <col min="13316" max="13341" width="6" style="53" customWidth="1"/>
    <col min="13342" max="13342" width="3.1796875" style="53" customWidth="1"/>
    <col min="13343" max="13343" width="10.453125" style="53" customWidth="1"/>
    <col min="13344" max="13568" width="9" style="53"/>
    <col min="13569" max="13569" width="8.90625" style="53" customWidth="1"/>
    <col min="13570" max="13570" width="6" style="53" customWidth="1"/>
    <col min="13571" max="13571" width="7.1796875" style="53" customWidth="1"/>
    <col min="13572" max="13597" width="6" style="53" customWidth="1"/>
    <col min="13598" max="13598" width="3.1796875" style="53" customWidth="1"/>
    <col min="13599" max="13599" width="10.453125" style="53" customWidth="1"/>
    <col min="13600" max="13824" width="9" style="53"/>
    <col min="13825" max="13825" width="8.90625" style="53" customWidth="1"/>
    <col min="13826" max="13826" width="6" style="53" customWidth="1"/>
    <col min="13827" max="13827" width="7.1796875" style="53" customWidth="1"/>
    <col min="13828" max="13853" width="6" style="53" customWidth="1"/>
    <col min="13854" max="13854" width="3.1796875" style="53" customWidth="1"/>
    <col min="13855" max="13855" width="10.453125" style="53" customWidth="1"/>
    <col min="13856" max="14080" width="9" style="53"/>
    <col min="14081" max="14081" width="8.90625" style="53" customWidth="1"/>
    <col min="14082" max="14082" width="6" style="53" customWidth="1"/>
    <col min="14083" max="14083" width="7.1796875" style="53" customWidth="1"/>
    <col min="14084" max="14109" width="6" style="53" customWidth="1"/>
    <col min="14110" max="14110" width="3.1796875" style="53" customWidth="1"/>
    <col min="14111" max="14111" width="10.453125" style="53" customWidth="1"/>
    <col min="14112" max="14336" width="9" style="53"/>
    <col min="14337" max="14337" width="8.90625" style="53" customWidth="1"/>
    <col min="14338" max="14338" width="6" style="53" customWidth="1"/>
    <col min="14339" max="14339" width="7.1796875" style="53" customWidth="1"/>
    <col min="14340" max="14365" width="6" style="53" customWidth="1"/>
    <col min="14366" max="14366" width="3.1796875" style="53" customWidth="1"/>
    <col min="14367" max="14367" width="10.453125" style="53" customWidth="1"/>
    <col min="14368" max="14592" width="9" style="53"/>
    <col min="14593" max="14593" width="8.90625" style="53" customWidth="1"/>
    <col min="14594" max="14594" width="6" style="53" customWidth="1"/>
    <col min="14595" max="14595" width="7.1796875" style="53" customWidth="1"/>
    <col min="14596" max="14621" width="6" style="53" customWidth="1"/>
    <col min="14622" max="14622" width="3.1796875" style="53" customWidth="1"/>
    <col min="14623" max="14623" width="10.453125" style="53" customWidth="1"/>
    <col min="14624" max="14848" width="9" style="53"/>
    <col min="14849" max="14849" width="8.90625" style="53" customWidth="1"/>
    <col min="14850" max="14850" width="6" style="53" customWidth="1"/>
    <col min="14851" max="14851" width="7.1796875" style="53" customWidth="1"/>
    <col min="14852" max="14877" width="6" style="53" customWidth="1"/>
    <col min="14878" max="14878" width="3.1796875" style="53" customWidth="1"/>
    <col min="14879" max="14879" width="10.453125" style="53" customWidth="1"/>
    <col min="14880" max="15104" width="9" style="53"/>
    <col min="15105" max="15105" width="8.90625" style="53" customWidth="1"/>
    <col min="15106" max="15106" width="6" style="53" customWidth="1"/>
    <col min="15107" max="15107" width="7.1796875" style="53" customWidth="1"/>
    <col min="15108" max="15133" width="6" style="53" customWidth="1"/>
    <col min="15134" max="15134" width="3.1796875" style="53" customWidth="1"/>
    <col min="15135" max="15135" width="10.453125" style="53" customWidth="1"/>
    <col min="15136" max="15360" width="9" style="53"/>
    <col min="15361" max="15361" width="8.90625" style="53" customWidth="1"/>
    <col min="15362" max="15362" width="6" style="53" customWidth="1"/>
    <col min="15363" max="15363" width="7.1796875" style="53" customWidth="1"/>
    <col min="15364" max="15389" width="6" style="53" customWidth="1"/>
    <col min="15390" max="15390" width="3.1796875" style="53" customWidth="1"/>
    <col min="15391" max="15391" width="10.453125" style="53" customWidth="1"/>
    <col min="15392" max="15616" width="9" style="53"/>
    <col min="15617" max="15617" width="8.90625" style="53" customWidth="1"/>
    <col min="15618" max="15618" width="6" style="53" customWidth="1"/>
    <col min="15619" max="15619" width="7.1796875" style="53" customWidth="1"/>
    <col min="15620" max="15645" width="6" style="53" customWidth="1"/>
    <col min="15646" max="15646" width="3.1796875" style="53" customWidth="1"/>
    <col min="15647" max="15647" width="10.453125" style="53" customWidth="1"/>
    <col min="15648" max="15872" width="9" style="53"/>
    <col min="15873" max="15873" width="8.90625" style="53" customWidth="1"/>
    <col min="15874" max="15874" width="6" style="53" customWidth="1"/>
    <col min="15875" max="15875" width="7.1796875" style="53" customWidth="1"/>
    <col min="15876" max="15901" width="6" style="53" customWidth="1"/>
    <col min="15902" max="15902" width="3.1796875" style="53" customWidth="1"/>
    <col min="15903" max="15903" width="10.453125" style="53" customWidth="1"/>
    <col min="15904" max="16128" width="9" style="53"/>
    <col min="16129" max="16129" width="8.90625" style="53" customWidth="1"/>
    <col min="16130" max="16130" width="6" style="53" customWidth="1"/>
    <col min="16131" max="16131" width="7.1796875" style="53" customWidth="1"/>
    <col min="16132" max="16157" width="6" style="53" customWidth="1"/>
    <col min="16158" max="16158" width="3.1796875" style="53" customWidth="1"/>
    <col min="16159" max="16159" width="10.453125" style="53" customWidth="1"/>
    <col min="16160" max="16384" width="9" style="53"/>
  </cols>
  <sheetData>
    <row r="1" spans="1:31" s="89" customFormat="1" ht="23.25" customHeight="1">
      <c r="A1" s="597" t="s">
        <v>139</v>
      </c>
      <c r="B1" s="673"/>
      <c r="C1" s="673"/>
      <c r="D1" s="673"/>
      <c r="E1" s="673"/>
      <c r="F1" s="673"/>
      <c r="G1" s="673"/>
      <c r="H1" s="673"/>
      <c r="I1" s="673"/>
      <c r="J1" s="673"/>
      <c r="K1" s="673"/>
      <c r="L1" s="673"/>
      <c r="M1" s="673"/>
      <c r="N1" s="673"/>
      <c r="O1" s="673"/>
      <c r="P1" s="673"/>
      <c r="Q1" s="673"/>
      <c r="R1" s="673"/>
      <c r="S1" s="673"/>
      <c r="T1" s="673"/>
      <c r="U1" s="673"/>
      <c r="V1" s="673"/>
      <c r="W1" s="673"/>
      <c r="X1" s="673"/>
      <c r="Y1" s="673"/>
      <c r="Z1" s="674" t="s">
        <v>41</v>
      </c>
      <c r="AA1" s="674"/>
      <c r="AB1" s="674"/>
      <c r="AC1" s="674"/>
    </row>
    <row r="2" spans="1:31" s="54" customFormat="1" ht="18" customHeight="1" thickBot="1">
      <c r="A2" s="598" t="s">
        <v>21</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8"/>
      <c r="X3" s="589" t="s">
        <v>140</v>
      </c>
      <c r="Y3" s="589"/>
      <c r="Z3" s="589" t="s">
        <v>141</v>
      </c>
      <c r="AA3" s="589"/>
      <c r="AB3" s="589" t="s">
        <v>142</v>
      </c>
      <c r="AC3" s="590"/>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24000</v>
      </c>
      <c r="AA4" s="586"/>
      <c r="AB4" s="584">
        <v>25200</v>
      </c>
      <c r="AC4" s="609"/>
      <c r="AE4" s="56">
        <v>0.1</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17</v>
      </c>
      <c r="AC6" s="61">
        <f t="shared" ref="AC6:AC35" si="27">ROUND($AB$4*$A6/30*$AE$4*70/100,0)</f>
        <v>59</v>
      </c>
    </row>
    <row r="7" spans="1:31" s="62" customFormat="1" ht="11.15"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112</v>
      </c>
      <c r="AB7" s="60">
        <f t="shared" si="26"/>
        <v>34</v>
      </c>
      <c r="AC7" s="61">
        <f t="shared" si="27"/>
        <v>118</v>
      </c>
    </row>
    <row r="8" spans="1:31" s="62" customFormat="1" ht="11.15"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168</v>
      </c>
      <c r="AB8" s="60">
        <f t="shared" si="26"/>
        <v>50</v>
      </c>
      <c r="AC8" s="61">
        <f t="shared" si="27"/>
        <v>176</v>
      </c>
    </row>
    <row r="9" spans="1:31" s="62" customFormat="1" ht="11.15"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64</v>
      </c>
      <c r="AA9" s="60">
        <f t="shared" si="25"/>
        <v>224</v>
      </c>
      <c r="AB9" s="60">
        <f t="shared" si="26"/>
        <v>67</v>
      </c>
      <c r="AC9" s="61">
        <f t="shared" si="27"/>
        <v>235</v>
      </c>
    </row>
    <row r="10" spans="1:31" s="62" customFormat="1" ht="11.15"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80</v>
      </c>
      <c r="AA10" s="60">
        <f t="shared" si="25"/>
        <v>280</v>
      </c>
      <c r="AB10" s="60">
        <f t="shared" si="26"/>
        <v>84</v>
      </c>
      <c r="AC10" s="61">
        <f t="shared" si="27"/>
        <v>294</v>
      </c>
    </row>
    <row r="11" spans="1:31" s="62" customFormat="1" ht="11.15"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96</v>
      </c>
      <c r="AA11" s="60">
        <f t="shared" si="25"/>
        <v>336</v>
      </c>
      <c r="AB11" s="60">
        <f t="shared" si="26"/>
        <v>101</v>
      </c>
      <c r="AC11" s="61">
        <f t="shared" si="27"/>
        <v>353</v>
      </c>
    </row>
    <row r="12" spans="1:31" s="62" customFormat="1" ht="11.15"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112</v>
      </c>
      <c r="AA12" s="60">
        <f t="shared" si="25"/>
        <v>392</v>
      </c>
      <c r="AB12" s="60">
        <f t="shared" si="26"/>
        <v>118</v>
      </c>
      <c r="AC12" s="61">
        <f t="shared" si="27"/>
        <v>412</v>
      </c>
    </row>
    <row r="13" spans="1:31" s="62" customFormat="1" ht="11.15"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128</v>
      </c>
      <c r="AA13" s="60">
        <f t="shared" si="25"/>
        <v>448</v>
      </c>
      <c r="AB13" s="60">
        <f t="shared" si="26"/>
        <v>134</v>
      </c>
      <c r="AC13" s="61">
        <f t="shared" si="27"/>
        <v>470</v>
      </c>
    </row>
    <row r="14" spans="1:31" s="62" customFormat="1" ht="11.15"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144</v>
      </c>
      <c r="AA14" s="60">
        <f t="shared" si="25"/>
        <v>504</v>
      </c>
      <c r="AB14" s="60">
        <f t="shared" si="26"/>
        <v>151</v>
      </c>
      <c r="AC14" s="61">
        <f t="shared" si="27"/>
        <v>529</v>
      </c>
    </row>
    <row r="15" spans="1:31" s="62" customFormat="1" ht="11.15"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160</v>
      </c>
      <c r="AA15" s="60">
        <f t="shared" si="25"/>
        <v>560</v>
      </c>
      <c r="AB15" s="60">
        <f t="shared" si="26"/>
        <v>168</v>
      </c>
      <c r="AC15" s="61">
        <f t="shared" si="27"/>
        <v>588</v>
      </c>
    </row>
    <row r="16" spans="1:31" s="62" customFormat="1" ht="11.15"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176</v>
      </c>
      <c r="AA16" s="60">
        <f t="shared" si="25"/>
        <v>616</v>
      </c>
      <c r="AB16" s="60">
        <f t="shared" si="26"/>
        <v>185</v>
      </c>
      <c r="AC16" s="61">
        <f t="shared" si="27"/>
        <v>647</v>
      </c>
    </row>
    <row r="17" spans="1:29" s="62" customFormat="1" ht="11.15"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192</v>
      </c>
      <c r="AA17" s="60">
        <f t="shared" si="25"/>
        <v>672</v>
      </c>
      <c r="AB17" s="60">
        <f t="shared" si="26"/>
        <v>202</v>
      </c>
      <c r="AC17" s="61">
        <f t="shared" si="27"/>
        <v>706</v>
      </c>
    </row>
    <row r="18" spans="1:29" s="62" customFormat="1" ht="11.15"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208</v>
      </c>
      <c r="AA18" s="60">
        <f t="shared" si="25"/>
        <v>728</v>
      </c>
      <c r="AB18" s="60">
        <f t="shared" si="26"/>
        <v>218</v>
      </c>
      <c r="AC18" s="61">
        <f t="shared" si="27"/>
        <v>764</v>
      </c>
    </row>
    <row r="19" spans="1:29" s="62" customFormat="1" ht="11.15"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224</v>
      </c>
      <c r="AA19" s="60">
        <f t="shared" si="25"/>
        <v>784</v>
      </c>
      <c r="AB19" s="60">
        <f t="shared" si="26"/>
        <v>235</v>
      </c>
      <c r="AC19" s="61">
        <f t="shared" si="27"/>
        <v>823</v>
      </c>
    </row>
    <row r="20" spans="1:29" s="62" customFormat="1" ht="11.15"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240</v>
      </c>
      <c r="AA20" s="60">
        <f t="shared" si="25"/>
        <v>840</v>
      </c>
      <c r="AB20" s="60">
        <f t="shared" si="26"/>
        <v>252</v>
      </c>
      <c r="AC20" s="61">
        <f t="shared" si="27"/>
        <v>882</v>
      </c>
    </row>
    <row r="21" spans="1:29" s="62" customFormat="1" ht="11.15"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256</v>
      </c>
      <c r="AA21" s="60">
        <f t="shared" si="25"/>
        <v>896</v>
      </c>
      <c r="AB21" s="60">
        <f t="shared" si="26"/>
        <v>269</v>
      </c>
      <c r="AC21" s="61">
        <f t="shared" si="27"/>
        <v>941</v>
      </c>
    </row>
    <row r="22" spans="1:29" s="62" customFormat="1" ht="11.15"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272</v>
      </c>
      <c r="AA22" s="60">
        <f t="shared" si="25"/>
        <v>952</v>
      </c>
      <c r="AB22" s="60">
        <f t="shared" si="26"/>
        <v>286</v>
      </c>
      <c r="AC22" s="61">
        <f t="shared" si="27"/>
        <v>1000</v>
      </c>
    </row>
    <row r="23" spans="1:29" s="62" customFormat="1" ht="11.15"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288</v>
      </c>
      <c r="AA23" s="60">
        <f t="shared" si="25"/>
        <v>1008</v>
      </c>
      <c r="AB23" s="60">
        <f t="shared" si="26"/>
        <v>302</v>
      </c>
      <c r="AC23" s="61">
        <f t="shared" si="27"/>
        <v>1058</v>
      </c>
    </row>
    <row r="24" spans="1:29" s="62" customFormat="1" ht="11.15"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304</v>
      </c>
      <c r="AA24" s="60">
        <f t="shared" si="25"/>
        <v>1064</v>
      </c>
      <c r="AB24" s="60">
        <f t="shared" si="26"/>
        <v>319</v>
      </c>
      <c r="AC24" s="61">
        <f t="shared" si="27"/>
        <v>1117</v>
      </c>
    </row>
    <row r="25" spans="1:29" s="62" customFormat="1" ht="11.15"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320</v>
      </c>
      <c r="AA25" s="60">
        <f t="shared" si="25"/>
        <v>1120</v>
      </c>
      <c r="AB25" s="60">
        <f t="shared" si="26"/>
        <v>336</v>
      </c>
      <c r="AC25" s="61">
        <f t="shared" si="27"/>
        <v>1176</v>
      </c>
    </row>
    <row r="26" spans="1:29" s="62" customFormat="1" ht="11.15"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336</v>
      </c>
      <c r="AA26" s="60">
        <f t="shared" si="25"/>
        <v>1176</v>
      </c>
      <c r="AB26" s="60">
        <f t="shared" si="26"/>
        <v>353</v>
      </c>
      <c r="AC26" s="61">
        <f t="shared" si="27"/>
        <v>1235</v>
      </c>
    </row>
    <row r="27" spans="1:29" s="62" customFormat="1" ht="11.15"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352</v>
      </c>
      <c r="AA27" s="60">
        <f t="shared" si="25"/>
        <v>1232</v>
      </c>
      <c r="AB27" s="60">
        <f t="shared" si="26"/>
        <v>370</v>
      </c>
      <c r="AC27" s="61">
        <f t="shared" si="27"/>
        <v>1294</v>
      </c>
    </row>
    <row r="28" spans="1:29" s="62" customFormat="1" ht="11.15"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368</v>
      </c>
      <c r="AA28" s="60">
        <f t="shared" si="25"/>
        <v>1288</v>
      </c>
      <c r="AB28" s="60">
        <f t="shared" si="26"/>
        <v>386</v>
      </c>
      <c r="AC28" s="61">
        <f t="shared" si="27"/>
        <v>1352</v>
      </c>
    </row>
    <row r="29" spans="1:29" s="62" customFormat="1" ht="11.15"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384</v>
      </c>
      <c r="AA29" s="60">
        <f t="shared" si="25"/>
        <v>1344</v>
      </c>
      <c r="AB29" s="60">
        <f t="shared" si="26"/>
        <v>403</v>
      </c>
      <c r="AC29" s="61">
        <f t="shared" si="27"/>
        <v>1411</v>
      </c>
    </row>
    <row r="30" spans="1:29" s="62" customFormat="1" ht="11.15"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400</v>
      </c>
      <c r="AA30" s="60">
        <f t="shared" si="25"/>
        <v>1400</v>
      </c>
      <c r="AB30" s="60">
        <f t="shared" si="26"/>
        <v>420</v>
      </c>
      <c r="AC30" s="61">
        <f t="shared" si="27"/>
        <v>1470</v>
      </c>
    </row>
    <row r="31" spans="1:29" s="62" customFormat="1" ht="11.15"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416</v>
      </c>
      <c r="AA31" s="60">
        <f t="shared" si="25"/>
        <v>1456</v>
      </c>
      <c r="AB31" s="60">
        <f t="shared" si="26"/>
        <v>437</v>
      </c>
      <c r="AC31" s="61">
        <f t="shared" si="27"/>
        <v>1529</v>
      </c>
    </row>
    <row r="32" spans="1:29" s="62" customFormat="1" ht="11.15"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432</v>
      </c>
      <c r="AA32" s="60">
        <f t="shared" si="25"/>
        <v>1512</v>
      </c>
      <c r="AB32" s="60">
        <f t="shared" si="26"/>
        <v>454</v>
      </c>
      <c r="AC32" s="61">
        <f t="shared" si="27"/>
        <v>1588</v>
      </c>
    </row>
    <row r="33" spans="1:29" s="62" customFormat="1" ht="11.15"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448</v>
      </c>
      <c r="AA33" s="60">
        <f t="shared" si="25"/>
        <v>1568</v>
      </c>
      <c r="AB33" s="60">
        <f t="shared" si="26"/>
        <v>470</v>
      </c>
      <c r="AC33" s="61">
        <f t="shared" si="27"/>
        <v>1646</v>
      </c>
    </row>
    <row r="34" spans="1:29" s="62" customFormat="1" ht="11.15"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464</v>
      </c>
      <c r="AA34" s="60">
        <f t="shared" si="25"/>
        <v>1624</v>
      </c>
      <c r="AB34" s="60">
        <f t="shared" si="26"/>
        <v>487</v>
      </c>
      <c r="AC34" s="61">
        <f t="shared" si="27"/>
        <v>1705</v>
      </c>
    </row>
    <row r="35" spans="1:29" s="62" customFormat="1" ht="11.15"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480</v>
      </c>
      <c r="AA35" s="64">
        <f t="shared" si="25"/>
        <v>1680</v>
      </c>
      <c r="AB35" s="64">
        <f t="shared" si="26"/>
        <v>504</v>
      </c>
      <c r="AC35" s="65">
        <f t="shared" si="27"/>
        <v>1764</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54</v>
      </c>
      <c r="C37" s="596"/>
      <c r="D37" s="596" t="s">
        <v>55</v>
      </c>
      <c r="E37" s="596"/>
      <c r="F37" s="596" t="s">
        <v>143</v>
      </c>
      <c r="G37" s="596"/>
      <c r="H37" s="596" t="s">
        <v>144</v>
      </c>
      <c r="I37" s="596"/>
      <c r="J37" s="596" t="s">
        <v>145</v>
      </c>
      <c r="K37" s="596"/>
      <c r="L37" s="596" t="s">
        <v>146</v>
      </c>
      <c r="M37" s="596"/>
      <c r="N37" s="596" t="s">
        <v>147</v>
      </c>
      <c r="O37" s="596"/>
      <c r="P37" s="596" t="s">
        <v>148</v>
      </c>
      <c r="Q37" s="596"/>
      <c r="R37" s="596" t="s">
        <v>149</v>
      </c>
      <c r="S37" s="596"/>
      <c r="T37" s="596" t="s">
        <v>150</v>
      </c>
      <c r="U37" s="596"/>
      <c r="V37" s="596" t="s">
        <v>151</v>
      </c>
      <c r="W37" s="596"/>
      <c r="X37" s="596" t="s">
        <v>152</v>
      </c>
      <c r="Y37" s="596"/>
      <c r="Z37" s="596" t="s">
        <v>153</v>
      </c>
      <c r="AA37" s="596"/>
      <c r="AB37" s="589"/>
      <c r="AC37" s="590"/>
    </row>
    <row r="38" spans="1:29" ht="12" customHeight="1">
      <c r="A38" s="594"/>
      <c r="B38" s="583">
        <v>26400</v>
      </c>
      <c r="C38" s="583"/>
      <c r="D38" s="583">
        <v>27600</v>
      </c>
      <c r="E38" s="583"/>
      <c r="F38" s="584">
        <v>28800</v>
      </c>
      <c r="G38" s="586"/>
      <c r="H38" s="583">
        <v>30300</v>
      </c>
      <c r="I38" s="583"/>
      <c r="J38" s="583">
        <v>31800</v>
      </c>
      <c r="K38" s="583"/>
      <c r="L38" s="583">
        <v>33300</v>
      </c>
      <c r="M38" s="583"/>
      <c r="N38" s="583">
        <v>34800</v>
      </c>
      <c r="O38" s="583"/>
      <c r="P38" s="583">
        <v>36300</v>
      </c>
      <c r="Q38" s="583"/>
      <c r="R38" s="583">
        <v>38200</v>
      </c>
      <c r="S38" s="583"/>
      <c r="T38" s="583">
        <v>40100</v>
      </c>
      <c r="U38" s="583"/>
      <c r="V38" s="584">
        <v>42000</v>
      </c>
      <c r="W38" s="586"/>
      <c r="X38" s="584">
        <v>43900</v>
      </c>
      <c r="Y38" s="586"/>
      <c r="Z38" s="583">
        <v>45800</v>
      </c>
      <c r="AA38" s="584"/>
      <c r="AB38" s="583"/>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c r="AC39" s="58"/>
    </row>
    <row r="40" spans="1:29" s="62" customFormat="1" ht="11.15" customHeight="1">
      <c r="A40" s="59">
        <v>1</v>
      </c>
      <c r="B40" s="60">
        <f t="shared" ref="B40:B69" si="28">ROUND($B$38*$A40/30*$AE$4*20/100,0)</f>
        <v>18</v>
      </c>
      <c r="C40" s="60">
        <f t="shared" ref="C40:C69" si="29">ROUND($B$38*$A40/30*$AE$4*70/100,0)</f>
        <v>62</v>
      </c>
      <c r="D40" s="60">
        <f t="shared" ref="D40:D69" si="30">ROUND($D$38*$A40/30*$AE$4*20/100,0)</f>
        <v>18</v>
      </c>
      <c r="E40" s="60">
        <f t="shared" ref="E40:E69" si="31">ROUND($D$38*$A40/30*$AE$4*70/100,0)</f>
        <v>64</v>
      </c>
      <c r="F40" s="60">
        <f t="shared" ref="F40:F69" si="32">ROUND($F$38*$A40/30*$AE$4*20/100,0)</f>
        <v>19</v>
      </c>
      <c r="G40" s="60">
        <f t="shared" ref="G40:G69" si="33">ROUND($F$38*$A40/30*$AE$4*70/100,0)</f>
        <v>67</v>
      </c>
      <c r="H40" s="60">
        <f t="shared" ref="H40:H69" si="34">ROUND($H$38*$A40/30*$AE$4*20/100,0)</f>
        <v>20</v>
      </c>
      <c r="I40" s="60">
        <f t="shared" ref="I40:I69" si="35">ROUND($H$38*$A40/30*$AE$4*70/100,0)</f>
        <v>71</v>
      </c>
      <c r="J40" s="60">
        <f t="shared" ref="J40:J69" si="36">ROUND($J$38*$A40/30*$AE$4*20/100,0)</f>
        <v>21</v>
      </c>
      <c r="K40" s="60">
        <f t="shared" ref="K40:K69" si="37">ROUND($J$38*$A40/30*$AE$4*70/100,0)</f>
        <v>74</v>
      </c>
      <c r="L40" s="60">
        <f t="shared" ref="L40:L69" si="38">ROUND($L$38*$A40/30*$AE$4*20/100,0)</f>
        <v>22</v>
      </c>
      <c r="M40" s="60">
        <f t="shared" ref="M40:M69" si="39">ROUND($L$38*$A40/30*$AE$4*70/100,0)</f>
        <v>78</v>
      </c>
      <c r="N40" s="60">
        <f t="shared" ref="N40:N69" si="40">ROUND($N$38*$A40/30*$AE$4*20/100,0)</f>
        <v>23</v>
      </c>
      <c r="O40" s="60">
        <f t="shared" ref="O40:O69" si="41">ROUND($N$38*$A40/30*$AE$4*70/100,0)</f>
        <v>81</v>
      </c>
      <c r="P40" s="60">
        <f t="shared" ref="P40:P69" si="42">ROUND($P$38*$A40/30*$AE$4*20/100,0)</f>
        <v>24</v>
      </c>
      <c r="Q40" s="60">
        <f t="shared" ref="Q40:Q69" si="43">ROUND($P$38*$A40/30*$AE$4*70/100,0)</f>
        <v>85</v>
      </c>
      <c r="R40" s="60">
        <f t="shared" ref="R40:R69" si="44">ROUND($R$38*$A40/30*$AE$4*20/100,0)</f>
        <v>25</v>
      </c>
      <c r="S40" s="60">
        <f t="shared" ref="S40:S69" si="45">ROUND($R$38*$A40/30*$AE$4*70/100,0)</f>
        <v>89</v>
      </c>
      <c r="T40" s="60">
        <f t="shared" ref="T40:T69" si="46">ROUND($T$38*$A40/30*$AE$4*20/100,0)</f>
        <v>27</v>
      </c>
      <c r="U40" s="60">
        <f t="shared" ref="U40:U69" si="47">ROUND($T$38*$A40/30*$AE$4*70/100,0)</f>
        <v>94</v>
      </c>
      <c r="V40" s="60">
        <f t="shared" ref="V40:V69" si="48">ROUND($V$38*$A40/30*$AE$4*20/100,0)</f>
        <v>28</v>
      </c>
      <c r="W40" s="60">
        <f t="shared" ref="W40:W69" si="49">ROUND($V$38*$A40/30*$AE$4*70/100,0)</f>
        <v>98</v>
      </c>
      <c r="X40" s="60">
        <f t="shared" ref="X40:X69" si="50">ROUND($X$38*$A40/30*$AE$4*20/100,0)</f>
        <v>29</v>
      </c>
      <c r="Y40" s="60">
        <f t="shared" ref="Y40:Y69" si="51">ROUND($X$38*$A40/30*$AE$4*70/100,0)</f>
        <v>102</v>
      </c>
      <c r="Z40" s="70">
        <f>ROUND($Z$38*$A40/30*$AE$4*20/100,0)</f>
        <v>31</v>
      </c>
      <c r="AA40" s="71">
        <f>ROUND($Z$38*$A40/30*$AE$4*70/100,0)</f>
        <v>107</v>
      </c>
      <c r="AB40" s="70"/>
      <c r="AC40" s="61"/>
    </row>
    <row r="41" spans="1:29" s="62" customFormat="1" ht="11.15" customHeight="1">
      <c r="A41" s="59">
        <v>2</v>
      </c>
      <c r="B41" s="60">
        <f t="shared" si="28"/>
        <v>35</v>
      </c>
      <c r="C41" s="60">
        <f t="shared" si="29"/>
        <v>123</v>
      </c>
      <c r="D41" s="60">
        <f t="shared" si="30"/>
        <v>37</v>
      </c>
      <c r="E41" s="60">
        <f t="shared" si="31"/>
        <v>129</v>
      </c>
      <c r="F41" s="60">
        <f t="shared" si="32"/>
        <v>38</v>
      </c>
      <c r="G41" s="60">
        <f t="shared" si="33"/>
        <v>134</v>
      </c>
      <c r="H41" s="60">
        <f t="shared" si="34"/>
        <v>40</v>
      </c>
      <c r="I41" s="60">
        <f t="shared" si="35"/>
        <v>141</v>
      </c>
      <c r="J41" s="60">
        <f t="shared" si="36"/>
        <v>42</v>
      </c>
      <c r="K41" s="60">
        <f t="shared" si="37"/>
        <v>148</v>
      </c>
      <c r="L41" s="60">
        <f t="shared" si="38"/>
        <v>44</v>
      </c>
      <c r="M41" s="60">
        <f t="shared" si="39"/>
        <v>155</v>
      </c>
      <c r="N41" s="60">
        <f t="shared" si="40"/>
        <v>46</v>
      </c>
      <c r="O41" s="60">
        <f t="shared" si="41"/>
        <v>162</v>
      </c>
      <c r="P41" s="60">
        <f t="shared" si="42"/>
        <v>48</v>
      </c>
      <c r="Q41" s="60">
        <f t="shared" si="43"/>
        <v>169</v>
      </c>
      <c r="R41" s="60">
        <f t="shared" si="44"/>
        <v>51</v>
      </c>
      <c r="S41" s="60">
        <f t="shared" si="45"/>
        <v>178</v>
      </c>
      <c r="T41" s="60">
        <f t="shared" si="46"/>
        <v>53</v>
      </c>
      <c r="U41" s="60">
        <f t="shared" si="47"/>
        <v>187</v>
      </c>
      <c r="V41" s="60">
        <f t="shared" si="48"/>
        <v>56</v>
      </c>
      <c r="W41" s="60">
        <f t="shared" si="49"/>
        <v>196</v>
      </c>
      <c r="X41" s="60">
        <f t="shared" si="50"/>
        <v>59</v>
      </c>
      <c r="Y41" s="60">
        <f t="shared" si="51"/>
        <v>205</v>
      </c>
      <c r="Z41" s="70">
        <f t="shared" ref="Z41:Z69" si="52">ROUND($Z$38*$A41/30*$AE$4*20/100,0)</f>
        <v>61</v>
      </c>
      <c r="AA41" s="71">
        <f t="shared" ref="AA41:AA69" si="53">ROUND($Z$38*$A41/30*$AE$4*70/100,0)</f>
        <v>214</v>
      </c>
      <c r="AB41" s="70"/>
      <c r="AC41" s="61"/>
    </row>
    <row r="42" spans="1:29" s="62" customFormat="1" ht="11.15" customHeight="1">
      <c r="A42" s="59">
        <v>3</v>
      </c>
      <c r="B42" s="60">
        <f t="shared" si="28"/>
        <v>53</v>
      </c>
      <c r="C42" s="60">
        <f t="shared" si="29"/>
        <v>185</v>
      </c>
      <c r="D42" s="60">
        <f t="shared" si="30"/>
        <v>55</v>
      </c>
      <c r="E42" s="60">
        <f t="shared" si="31"/>
        <v>193</v>
      </c>
      <c r="F42" s="60">
        <f t="shared" si="32"/>
        <v>58</v>
      </c>
      <c r="G42" s="60">
        <f t="shared" si="33"/>
        <v>202</v>
      </c>
      <c r="H42" s="60">
        <f t="shared" si="34"/>
        <v>61</v>
      </c>
      <c r="I42" s="60">
        <f t="shared" si="35"/>
        <v>212</v>
      </c>
      <c r="J42" s="60">
        <f t="shared" si="36"/>
        <v>64</v>
      </c>
      <c r="K42" s="60">
        <f t="shared" si="37"/>
        <v>223</v>
      </c>
      <c r="L42" s="60">
        <f t="shared" si="38"/>
        <v>67</v>
      </c>
      <c r="M42" s="60">
        <f t="shared" si="39"/>
        <v>233</v>
      </c>
      <c r="N42" s="60">
        <f t="shared" si="40"/>
        <v>70</v>
      </c>
      <c r="O42" s="60">
        <f t="shared" si="41"/>
        <v>244</v>
      </c>
      <c r="P42" s="60">
        <f t="shared" si="42"/>
        <v>73</v>
      </c>
      <c r="Q42" s="60">
        <f t="shared" si="43"/>
        <v>254</v>
      </c>
      <c r="R42" s="60">
        <f t="shared" si="44"/>
        <v>76</v>
      </c>
      <c r="S42" s="60">
        <f t="shared" si="45"/>
        <v>267</v>
      </c>
      <c r="T42" s="60">
        <f t="shared" si="46"/>
        <v>80</v>
      </c>
      <c r="U42" s="60">
        <f t="shared" si="47"/>
        <v>281</v>
      </c>
      <c r="V42" s="60">
        <f t="shared" si="48"/>
        <v>84</v>
      </c>
      <c r="W42" s="60">
        <f t="shared" si="49"/>
        <v>294</v>
      </c>
      <c r="X42" s="60">
        <f t="shared" si="50"/>
        <v>88</v>
      </c>
      <c r="Y42" s="60">
        <f t="shared" si="51"/>
        <v>307</v>
      </c>
      <c r="Z42" s="70">
        <f t="shared" si="52"/>
        <v>92</v>
      </c>
      <c r="AA42" s="71">
        <f t="shared" si="53"/>
        <v>321</v>
      </c>
      <c r="AB42" s="70"/>
      <c r="AC42" s="61"/>
    </row>
    <row r="43" spans="1:29" s="62" customFormat="1" ht="11.15" customHeight="1">
      <c r="A43" s="59">
        <v>4</v>
      </c>
      <c r="B43" s="60">
        <f t="shared" si="28"/>
        <v>70</v>
      </c>
      <c r="C43" s="60">
        <f t="shared" si="29"/>
        <v>246</v>
      </c>
      <c r="D43" s="60">
        <f t="shared" si="30"/>
        <v>74</v>
      </c>
      <c r="E43" s="60">
        <f t="shared" si="31"/>
        <v>258</v>
      </c>
      <c r="F43" s="60">
        <f t="shared" si="32"/>
        <v>77</v>
      </c>
      <c r="G43" s="60">
        <f t="shared" si="33"/>
        <v>269</v>
      </c>
      <c r="H43" s="60">
        <f t="shared" si="34"/>
        <v>81</v>
      </c>
      <c r="I43" s="60">
        <f t="shared" si="35"/>
        <v>283</v>
      </c>
      <c r="J43" s="60">
        <f t="shared" si="36"/>
        <v>85</v>
      </c>
      <c r="K43" s="60">
        <f t="shared" si="37"/>
        <v>297</v>
      </c>
      <c r="L43" s="60">
        <f t="shared" si="38"/>
        <v>89</v>
      </c>
      <c r="M43" s="60">
        <f t="shared" si="39"/>
        <v>311</v>
      </c>
      <c r="N43" s="60">
        <f t="shared" si="40"/>
        <v>93</v>
      </c>
      <c r="O43" s="60">
        <f t="shared" si="41"/>
        <v>325</v>
      </c>
      <c r="P43" s="60">
        <f t="shared" si="42"/>
        <v>97</v>
      </c>
      <c r="Q43" s="60">
        <f t="shared" si="43"/>
        <v>339</v>
      </c>
      <c r="R43" s="60">
        <f t="shared" si="44"/>
        <v>102</v>
      </c>
      <c r="S43" s="60">
        <f t="shared" si="45"/>
        <v>357</v>
      </c>
      <c r="T43" s="60">
        <f t="shared" si="46"/>
        <v>107</v>
      </c>
      <c r="U43" s="60">
        <f t="shared" si="47"/>
        <v>374</v>
      </c>
      <c r="V43" s="60">
        <f t="shared" si="48"/>
        <v>112</v>
      </c>
      <c r="W43" s="60">
        <f t="shared" si="49"/>
        <v>392</v>
      </c>
      <c r="X43" s="60">
        <f t="shared" si="50"/>
        <v>117</v>
      </c>
      <c r="Y43" s="60">
        <f t="shared" si="51"/>
        <v>410</v>
      </c>
      <c r="Z43" s="70">
        <f t="shared" si="52"/>
        <v>122</v>
      </c>
      <c r="AA43" s="71">
        <f t="shared" si="53"/>
        <v>427</v>
      </c>
      <c r="AB43" s="70"/>
      <c r="AC43" s="61"/>
    </row>
    <row r="44" spans="1:29" s="62" customFormat="1" ht="11.15" customHeight="1">
      <c r="A44" s="59">
        <v>5</v>
      </c>
      <c r="B44" s="60">
        <f t="shared" si="28"/>
        <v>88</v>
      </c>
      <c r="C44" s="60">
        <f t="shared" si="29"/>
        <v>308</v>
      </c>
      <c r="D44" s="60">
        <f t="shared" si="30"/>
        <v>92</v>
      </c>
      <c r="E44" s="60">
        <f t="shared" si="31"/>
        <v>322</v>
      </c>
      <c r="F44" s="60">
        <f t="shared" si="32"/>
        <v>96</v>
      </c>
      <c r="G44" s="60">
        <f t="shared" si="33"/>
        <v>336</v>
      </c>
      <c r="H44" s="60">
        <f t="shared" si="34"/>
        <v>101</v>
      </c>
      <c r="I44" s="60">
        <f t="shared" si="35"/>
        <v>354</v>
      </c>
      <c r="J44" s="60">
        <f t="shared" si="36"/>
        <v>106</v>
      </c>
      <c r="K44" s="60">
        <f t="shared" si="37"/>
        <v>371</v>
      </c>
      <c r="L44" s="60">
        <f t="shared" si="38"/>
        <v>111</v>
      </c>
      <c r="M44" s="60">
        <f t="shared" si="39"/>
        <v>389</v>
      </c>
      <c r="N44" s="60">
        <f t="shared" si="40"/>
        <v>116</v>
      </c>
      <c r="O44" s="60">
        <f t="shared" si="41"/>
        <v>406</v>
      </c>
      <c r="P44" s="60">
        <f t="shared" si="42"/>
        <v>121</v>
      </c>
      <c r="Q44" s="60">
        <f t="shared" si="43"/>
        <v>424</v>
      </c>
      <c r="R44" s="60">
        <f t="shared" si="44"/>
        <v>127</v>
      </c>
      <c r="S44" s="60">
        <f t="shared" si="45"/>
        <v>446</v>
      </c>
      <c r="T44" s="60">
        <f t="shared" si="46"/>
        <v>134</v>
      </c>
      <c r="U44" s="60">
        <f t="shared" si="47"/>
        <v>468</v>
      </c>
      <c r="V44" s="60">
        <f t="shared" si="48"/>
        <v>140</v>
      </c>
      <c r="W44" s="60">
        <f t="shared" si="49"/>
        <v>490</v>
      </c>
      <c r="X44" s="60">
        <f t="shared" si="50"/>
        <v>146</v>
      </c>
      <c r="Y44" s="60">
        <f t="shared" si="51"/>
        <v>512</v>
      </c>
      <c r="Z44" s="70">
        <f t="shared" si="52"/>
        <v>153</v>
      </c>
      <c r="AA44" s="71">
        <f t="shared" si="53"/>
        <v>534</v>
      </c>
      <c r="AB44" s="70"/>
      <c r="AC44" s="61"/>
    </row>
    <row r="45" spans="1:29" s="62" customFormat="1" ht="11.15" customHeight="1">
      <c r="A45" s="59">
        <v>6</v>
      </c>
      <c r="B45" s="60">
        <f t="shared" si="28"/>
        <v>106</v>
      </c>
      <c r="C45" s="60">
        <f t="shared" si="29"/>
        <v>370</v>
      </c>
      <c r="D45" s="60">
        <f t="shared" si="30"/>
        <v>110</v>
      </c>
      <c r="E45" s="60">
        <f t="shared" si="31"/>
        <v>386</v>
      </c>
      <c r="F45" s="60">
        <f t="shared" si="32"/>
        <v>115</v>
      </c>
      <c r="G45" s="60">
        <f t="shared" si="33"/>
        <v>403</v>
      </c>
      <c r="H45" s="60">
        <f t="shared" si="34"/>
        <v>121</v>
      </c>
      <c r="I45" s="60">
        <f t="shared" si="35"/>
        <v>424</v>
      </c>
      <c r="J45" s="60">
        <f t="shared" si="36"/>
        <v>127</v>
      </c>
      <c r="K45" s="60">
        <f t="shared" si="37"/>
        <v>445</v>
      </c>
      <c r="L45" s="60">
        <f t="shared" si="38"/>
        <v>133</v>
      </c>
      <c r="M45" s="60">
        <f t="shared" si="39"/>
        <v>466</v>
      </c>
      <c r="N45" s="60">
        <f t="shared" si="40"/>
        <v>139</v>
      </c>
      <c r="O45" s="60">
        <f t="shared" si="41"/>
        <v>487</v>
      </c>
      <c r="P45" s="60">
        <f t="shared" si="42"/>
        <v>145</v>
      </c>
      <c r="Q45" s="60">
        <f t="shared" si="43"/>
        <v>508</v>
      </c>
      <c r="R45" s="60">
        <f t="shared" si="44"/>
        <v>153</v>
      </c>
      <c r="S45" s="60">
        <f t="shared" si="45"/>
        <v>535</v>
      </c>
      <c r="T45" s="60">
        <f t="shared" si="46"/>
        <v>160</v>
      </c>
      <c r="U45" s="60">
        <f t="shared" si="47"/>
        <v>561</v>
      </c>
      <c r="V45" s="60">
        <f t="shared" si="48"/>
        <v>168</v>
      </c>
      <c r="W45" s="60">
        <f t="shared" si="49"/>
        <v>588</v>
      </c>
      <c r="X45" s="60">
        <f t="shared" si="50"/>
        <v>176</v>
      </c>
      <c r="Y45" s="60">
        <f t="shared" si="51"/>
        <v>615</v>
      </c>
      <c r="Z45" s="70">
        <f t="shared" si="52"/>
        <v>183</v>
      </c>
      <c r="AA45" s="71">
        <f t="shared" si="53"/>
        <v>641</v>
      </c>
      <c r="AB45" s="70"/>
      <c r="AC45" s="61"/>
    </row>
    <row r="46" spans="1:29" s="62" customFormat="1" ht="11.15" customHeight="1">
      <c r="A46" s="59">
        <v>7</v>
      </c>
      <c r="B46" s="60">
        <f t="shared" si="28"/>
        <v>123</v>
      </c>
      <c r="C46" s="60">
        <f t="shared" si="29"/>
        <v>431</v>
      </c>
      <c r="D46" s="60">
        <f t="shared" si="30"/>
        <v>129</v>
      </c>
      <c r="E46" s="60">
        <f t="shared" si="31"/>
        <v>451</v>
      </c>
      <c r="F46" s="60">
        <f t="shared" si="32"/>
        <v>134</v>
      </c>
      <c r="G46" s="60">
        <f t="shared" si="33"/>
        <v>470</v>
      </c>
      <c r="H46" s="60">
        <f t="shared" si="34"/>
        <v>141</v>
      </c>
      <c r="I46" s="60">
        <f t="shared" si="35"/>
        <v>495</v>
      </c>
      <c r="J46" s="60">
        <f t="shared" si="36"/>
        <v>148</v>
      </c>
      <c r="K46" s="60">
        <f t="shared" si="37"/>
        <v>519</v>
      </c>
      <c r="L46" s="60">
        <f t="shared" si="38"/>
        <v>155</v>
      </c>
      <c r="M46" s="60">
        <f t="shared" si="39"/>
        <v>544</v>
      </c>
      <c r="N46" s="60">
        <f t="shared" si="40"/>
        <v>162</v>
      </c>
      <c r="O46" s="60">
        <f t="shared" si="41"/>
        <v>568</v>
      </c>
      <c r="P46" s="60">
        <f t="shared" si="42"/>
        <v>169</v>
      </c>
      <c r="Q46" s="60">
        <f t="shared" si="43"/>
        <v>593</v>
      </c>
      <c r="R46" s="60">
        <f t="shared" si="44"/>
        <v>178</v>
      </c>
      <c r="S46" s="60">
        <f t="shared" si="45"/>
        <v>624</v>
      </c>
      <c r="T46" s="60">
        <f t="shared" si="46"/>
        <v>187</v>
      </c>
      <c r="U46" s="60">
        <f t="shared" si="47"/>
        <v>655</v>
      </c>
      <c r="V46" s="60">
        <f t="shared" si="48"/>
        <v>196</v>
      </c>
      <c r="W46" s="60">
        <f t="shared" si="49"/>
        <v>686</v>
      </c>
      <c r="X46" s="60">
        <f t="shared" si="50"/>
        <v>205</v>
      </c>
      <c r="Y46" s="60">
        <f t="shared" si="51"/>
        <v>717</v>
      </c>
      <c r="Z46" s="70">
        <f t="shared" si="52"/>
        <v>214</v>
      </c>
      <c r="AA46" s="71">
        <f t="shared" si="53"/>
        <v>748</v>
      </c>
      <c r="AB46" s="70"/>
      <c r="AC46" s="61"/>
    </row>
    <row r="47" spans="1:29" s="62" customFormat="1" ht="11.15" customHeight="1">
      <c r="A47" s="59">
        <v>8</v>
      </c>
      <c r="B47" s="60">
        <f t="shared" si="28"/>
        <v>141</v>
      </c>
      <c r="C47" s="60">
        <f t="shared" si="29"/>
        <v>493</v>
      </c>
      <c r="D47" s="60">
        <f t="shared" si="30"/>
        <v>147</v>
      </c>
      <c r="E47" s="60">
        <f t="shared" si="31"/>
        <v>515</v>
      </c>
      <c r="F47" s="60">
        <f t="shared" si="32"/>
        <v>154</v>
      </c>
      <c r="G47" s="60">
        <f t="shared" si="33"/>
        <v>538</v>
      </c>
      <c r="H47" s="60">
        <f t="shared" si="34"/>
        <v>162</v>
      </c>
      <c r="I47" s="60">
        <f t="shared" si="35"/>
        <v>566</v>
      </c>
      <c r="J47" s="60">
        <f t="shared" si="36"/>
        <v>170</v>
      </c>
      <c r="K47" s="60">
        <f t="shared" si="37"/>
        <v>594</v>
      </c>
      <c r="L47" s="60">
        <f t="shared" si="38"/>
        <v>178</v>
      </c>
      <c r="M47" s="60">
        <f t="shared" si="39"/>
        <v>622</v>
      </c>
      <c r="N47" s="60">
        <f t="shared" si="40"/>
        <v>186</v>
      </c>
      <c r="O47" s="60">
        <f t="shared" si="41"/>
        <v>650</v>
      </c>
      <c r="P47" s="60">
        <f t="shared" si="42"/>
        <v>194</v>
      </c>
      <c r="Q47" s="60">
        <f t="shared" si="43"/>
        <v>678</v>
      </c>
      <c r="R47" s="60">
        <f t="shared" si="44"/>
        <v>204</v>
      </c>
      <c r="S47" s="60">
        <f t="shared" si="45"/>
        <v>713</v>
      </c>
      <c r="T47" s="60">
        <f t="shared" si="46"/>
        <v>214</v>
      </c>
      <c r="U47" s="60">
        <f t="shared" si="47"/>
        <v>749</v>
      </c>
      <c r="V47" s="60">
        <f t="shared" si="48"/>
        <v>224</v>
      </c>
      <c r="W47" s="60">
        <f t="shared" si="49"/>
        <v>784</v>
      </c>
      <c r="X47" s="60">
        <f t="shared" si="50"/>
        <v>234</v>
      </c>
      <c r="Y47" s="60">
        <f t="shared" si="51"/>
        <v>819</v>
      </c>
      <c r="Z47" s="70">
        <f t="shared" si="52"/>
        <v>244</v>
      </c>
      <c r="AA47" s="71">
        <f t="shared" si="53"/>
        <v>855</v>
      </c>
      <c r="AB47" s="70"/>
      <c r="AC47" s="61"/>
    </row>
    <row r="48" spans="1:29" s="62" customFormat="1" ht="11.15" customHeight="1">
      <c r="A48" s="59">
        <v>9</v>
      </c>
      <c r="B48" s="60">
        <f t="shared" si="28"/>
        <v>158</v>
      </c>
      <c r="C48" s="60">
        <f t="shared" si="29"/>
        <v>554</v>
      </c>
      <c r="D48" s="60">
        <f t="shared" si="30"/>
        <v>166</v>
      </c>
      <c r="E48" s="60">
        <f t="shared" si="31"/>
        <v>580</v>
      </c>
      <c r="F48" s="60">
        <f t="shared" si="32"/>
        <v>173</v>
      </c>
      <c r="G48" s="60">
        <f t="shared" si="33"/>
        <v>605</v>
      </c>
      <c r="H48" s="60">
        <f t="shared" si="34"/>
        <v>182</v>
      </c>
      <c r="I48" s="60">
        <f t="shared" si="35"/>
        <v>636</v>
      </c>
      <c r="J48" s="60">
        <f t="shared" si="36"/>
        <v>191</v>
      </c>
      <c r="K48" s="60">
        <f t="shared" si="37"/>
        <v>668</v>
      </c>
      <c r="L48" s="60">
        <f t="shared" si="38"/>
        <v>200</v>
      </c>
      <c r="M48" s="60">
        <f t="shared" si="39"/>
        <v>699</v>
      </c>
      <c r="N48" s="60">
        <f t="shared" si="40"/>
        <v>209</v>
      </c>
      <c r="O48" s="60">
        <f t="shared" si="41"/>
        <v>731</v>
      </c>
      <c r="P48" s="60">
        <f t="shared" si="42"/>
        <v>218</v>
      </c>
      <c r="Q48" s="60">
        <f t="shared" si="43"/>
        <v>762</v>
      </c>
      <c r="R48" s="60">
        <f t="shared" si="44"/>
        <v>229</v>
      </c>
      <c r="S48" s="60">
        <f t="shared" si="45"/>
        <v>802</v>
      </c>
      <c r="T48" s="60">
        <f t="shared" si="46"/>
        <v>241</v>
      </c>
      <c r="U48" s="60">
        <f t="shared" si="47"/>
        <v>842</v>
      </c>
      <c r="V48" s="60">
        <f t="shared" si="48"/>
        <v>252</v>
      </c>
      <c r="W48" s="60">
        <f t="shared" si="49"/>
        <v>882</v>
      </c>
      <c r="X48" s="60">
        <f t="shared" si="50"/>
        <v>263</v>
      </c>
      <c r="Y48" s="60">
        <f t="shared" si="51"/>
        <v>922</v>
      </c>
      <c r="Z48" s="70">
        <f t="shared" si="52"/>
        <v>275</v>
      </c>
      <c r="AA48" s="71">
        <f t="shared" si="53"/>
        <v>962</v>
      </c>
      <c r="AB48" s="70"/>
      <c r="AC48" s="61"/>
    </row>
    <row r="49" spans="1:29" s="62" customFormat="1" ht="11.15" customHeight="1">
      <c r="A49" s="59">
        <v>10</v>
      </c>
      <c r="B49" s="60">
        <f t="shared" si="28"/>
        <v>176</v>
      </c>
      <c r="C49" s="60">
        <f t="shared" si="29"/>
        <v>616</v>
      </c>
      <c r="D49" s="60">
        <f t="shared" si="30"/>
        <v>184</v>
      </c>
      <c r="E49" s="60">
        <f t="shared" si="31"/>
        <v>644</v>
      </c>
      <c r="F49" s="60">
        <f t="shared" si="32"/>
        <v>192</v>
      </c>
      <c r="G49" s="60">
        <f t="shared" si="33"/>
        <v>672</v>
      </c>
      <c r="H49" s="60">
        <f t="shared" si="34"/>
        <v>202</v>
      </c>
      <c r="I49" s="60">
        <f t="shared" si="35"/>
        <v>707</v>
      </c>
      <c r="J49" s="60">
        <f t="shared" si="36"/>
        <v>212</v>
      </c>
      <c r="K49" s="60">
        <f t="shared" si="37"/>
        <v>742</v>
      </c>
      <c r="L49" s="60">
        <f t="shared" si="38"/>
        <v>222</v>
      </c>
      <c r="M49" s="60">
        <f t="shared" si="39"/>
        <v>777</v>
      </c>
      <c r="N49" s="60">
        <f t="shared" si="40"/>
        <v>232</v>
      </c>
      <c r="O49" s="60">
        <f t="shared" si="41"/>
        <v>812</v>
      </c>
      <c r="P49" s="60">
        <f t="shared" si="42"/>
        <v>242</v>
      </c>
      <c r="Q49" s="60">
        <f t="shared" si="43"/>
        <v>847</v>
      </c>
      <c r="R49" s="60">
        <f t="shared" si="44"/>
        <v>255</v>
      </c>
      <c r="S49" s="60">
        <f t="shared" si="45"/>
        <v>891</v>
      </c>
      <c r="T49" s="60">
        <f t="shared" si="46"/>
        <v>267</v>
      </c>
      <c r="U49" s="60">
        <f t="shared" si="47"/>
        <v>936</v>
      </c>
      <c r="V49" s="60">
        <f t="shared" si="48"/>
        <v>280</v>
      </c>
      <c r="W49" s="60">
        <f t="shared" si="49"/>
        <v>980</v>
      </c>
      <c r="X49" s="60">
        <f t="shared" si="50"/>
        <v>293</v>
      </c>
      <c r="Y49" s="60">
        <f t="shared" si="51"/>
        <v>1024</v>
      </c>
      <c r="Z49" s="70">
        <f t="shared" si="52"/>
        <v>305</v>
      </c>
      <c r="AA49" s="71">
        <f t="shared" si="53"/>
        <v>1069</v>
      </c>
      <c r="AB49" s="70"/>
      <c r="AC49" s="61"/>
    </row>
    <row r="50" spans="1:29" s="62" customFormat="1" ht="11.15" customHeight="1">
      <c r="A50" s="59">
        <v>11</v>
      </c>
      <c r="B50" s="60">
        <f t="shared" si="28"/>
        <v>194</v>
      </c>
      <c r="C50" s="60">
        <f t="shared" si="29"/>
        <v>678</v>
      </c>
      <c r="D50" s="60">
        <f t="shared" si="30"/>
        <v>202</v>
      </c>
      <c r="E50" s="60">
        <f t="shared" si="31"/>
        <v>708</v>
      </c>
      <c r="F50" s="60">
        <f t="shared" si="32"/>
        <v>211</v>
      </c>
      <c r="G50" s="60">
        <f t="shared" si="33"/>
        <v>739</v>
      </c>
      <c r="H50" s="60">
        <f t="shared" si="34"/>
        <v>222</v>
      </c>
      <c r="I50" s="60">
        <f t="shared" si="35"/>
        <v>778</v>
      </c>
      <c r="J50" s="60">
        <f t="shared" si="36"/>
        <v>233</v>
      </c>
      <c r="K50" s="60">
        <f t="shared" si="37"/>
        <v>816</v>
      </c>
      <c r="L50" s="60">
        <f t="shared" si="38"/>
        <v>244</v>
      </c>
      <c r="M50" s="60">
        <f t="shared" si="39"/>
        <v>855</v>
      </c>
      <c r="N50" s="60">
        <f t="shared" si="40"/>
        <v>255</v>
      </c>
      <c r="O50" s="60">
        <f t="shared" si="41"/>
        <v>893</v>
      </c>
      <c r="P50" s="60">
        <f t="shared" si="42"/>
        <v>266</v>
      </c>
      <c r="Q50" s="60">
        <f t="shared" si="43"/>
        <v>932</v>
      </c>
      <c r="R50" s="60">
        <f t="shared" si="44"/>
        <v>280</v>
      </c>
      <c r="S50" s="60">
        <f t="shared" si="45"/>
        <v>980</v>
      </c>
      <c r="T50" s="60">
        <f t="shared" si="46"/>
        <v>294</v>
      </c>
      <c r="U50" s="60">
        <f t="shared" si="47"/>
        <v>1029</v>
      </c>
      <c r="V50" s="60">
        <f t="shared" si="48"/>
        <v>308</v>
      </c>
      <c r="W50" s="60">
        <f t="shared" si="49"/>
        <v>1078</v>
      </c>
      <c r="X50" s="60">
        <f t="shared" si="50"/>
        <v>322</v>
      </c>
      <c r="Y50" s="60">
        <f t="shared" si="51"/>
        <v>1127</v>
      </c>
      <c r="Z50" s="70">
        <f t="shared" si="52"/>
        <v>336</v>
      </c>
      <c r="AA50" s="71">
        <f t="shared" si="53"/>
        <v>1176</v>
      </c>
      <c r="AB50" s="70"/>
      <c r="AC50" s="61"/>
    </row>
    <row r="51" spans="1:29" s="62" customFormat="1" ht="11.15" customHeight="1">
      <c r="A51" s="59">
        <v>12</v>
      </c>
      <c r="B51" s="60">
        <f t="shared" si="28"/>
        <v>211</v>
      </c>
      <c r="C51" s="60">
        <f t="shared" si="29"/>
        <v>739</v>
      </c>
      <c r="D51" s="60">
        <f t="shared" si="30"/>
        <v>221</v>
      </c>
      <c r="E51" s="60">
        <f t="shared" si="31"/>
        <v>773</v>
      </c>
      <c r="F51" s="60">
        <f t="shared" si="32"/>
        <v>230</v>
      </c>
      <c r="G51" s="60">
        <f t="shared" si="33"/>
        <v>806</v>
      </c>
      <c r="H51" s="60">
        <f t="shared" si="34"/>
        <v>242</v>
      </c>
      <c r="I51" s="60">
        <f t="shared" si="35"/>
        <v>848</v>
      </c>
      <c r="J51" s="60">
        <f t="shared" si="36"/>
        <v>254</v>
      </c>
      <c r="K51" s="60">
        <f t="shared" si="37"/>
        <v>890</v>
      </c>
      <c r="L51" s="60">
        <f t="shared" si="38"/>
        <v>266</v>
      </c>
      <c r="M51" s="60">
        <f t="shared" si="39"/>
        <v>932</v>
      </c>
      <c r="N51" s="60">
        <f t="shared" si="40"/>
        <v>278</v>
      </c>
      <c r="O51" s="60">
        <f t="shared" si="41"/>
        <v>974</v>
      </c>
      <c r="P51" s="60">
        <f t="shared" si="42"/>
        <v>290</v>
      </c>
      <c r="Q51" s="60">
        <f t="shared" si="43"/>
        <v>1016</v>
      </c>
      <c r="R51" s="60">
        <f t="shared" si="44"/>
        <v>306</v>
      </c>
      <c r="S51" s="60">
        <f t="shared" si="45"/>
        <v>1070</v>
      </c>
      <c r="T51" s="60">
        <f t="shared" si="46"/>
        <v>321</v>
      </c>
      <c r="U51" s="60">
        <f t="shared" si="47"/>
        <v>1123</v>
      </c>
      <c r="V51" s="60">
        <f t="shared" si="48"/>
        <v>336</v>
      </c>
      <c r="W51" s="60">
        <f t="shared" si="49"/>
        <v>1176</v>
      </c>
      <c r="X51" s="60">
        <f t="shared" si="50"/>
        <v>351</v>
      </c>
      <c r="Y51" s="60">
        <f t="shared" si="51"/>
        <v>1229</v>
      </c>
      <c r="Z51" s="70">
        <f t="shared" si="52"/>
        <v>366</v>
      </c>
      <c r="AA51" s="71">
        <f t="shared" si="53"/>
        <v>1282</v>
      </c>
      <c r="AB51" s="70"/>
      <c r="AC51" s="61"/>
    </row>
    <row r="52" spans="1:29" s="62" customFormat="1" ht="11.15" customHeight="1">
      <c r="A52" s="59">
        <v>13</v>
      </c>
      <c r="B52" s="60">
        <f t="shared" si="28"/>
        <v>229</v>
      </c>
      <c r="C52" s="60">
        <f t="shared" si="29"/>
        <v>801</v>
      </c>
      <c r="D52" s="60">
        <f t="shared" si="30"/>
        <v>239</v>
      </c>
      <c r="E52" s="60">
        <f t="shared" si="31"/>
        <v>837</v>
      </c>
      <c r="F52" s="60">
        <f t="shared" si="32"/>
        <v>250</v>
      </c>
      <c r="G52" s="60">
        <f t="shared" si="33"/>
        <v>874</v>
      </c>
      <c r="H52" s="60">
        <f t="shared" si="34"/>
        <v>263</v>
      </c>
      <c r="I52" s="60">
        <f t="shared" si="35"/>
        <v>919</v>
      </c>
      <c r="J52" s="60">
        <f t="shared" si="36"/>
        <v>276</v>
      </c>
      <c r="K52" s="60">
        <f t="shared" si="37"/>
        <v>965</v>
      </c>
      <c r="L52" s="60">
        <f t="shared" si="38"/>
        <v>289</v>
      </c>
      <c r="M52" s="60">
        <f t="shared" si="39"/>
        <v>1010</v>
      </c>
      <c r="N52" s="60">
        <f t="shared" si="40"/>
        <v>302</v>
      </c>
      <c r="O52" s="60">
        <f t="shared" si="41"/>
        <v>1056</v>
      </c>
      <c r="P52" s="60">
        <f t="shared" si="42"/>
        <v>315</v>
      </c>
      <c r="Q52" s="60">
        <f t="shared" si="43"/>
        <v>1101</v>
      </c>
      <c r="R52" s="60">
        <f t="shared" si="44"/>
        <v>331</v>
      </c>
      <c r="S52" s="60">
        <f t="shared" si="45"/>
        <v>1159</v>
      </c>
      <c r="T52" s="60">
        <f t="shared" si="46"/>
        <v>348</v>
      </c>
      <c r="U52" s="60">
        <f t="shared" si="47"/>
        <v>1216</v>
      </c>
      <c r="V52" s="60">
        <f t="shared" si="48"/>
        <v>364</v>
      </c>
      <c r="W52" s="60">
        <f t="shared" si="49"/>
        <v>1274</v>
      </c>
      <c r="X52" s="60">
        <f t="shared" si="50"/>
        <v>380</v>
      </c>
      <c r="Y52" s="60">
        <f t="shared" si="51"/>
        <v>1332</v>
      </c>
      <c r="Z52" s="70">
        <f t="shared" si="52"/>
        <v>397</v>
      </c>
      <c r="AA52" s="71">
        <f t="shared" si="53"/>
        <v>1389</v>
      </c>
      <c r="AB52" s="70"/>
      <c r="AC52" s="61"/>
    </row>
    <row r="53" spans="1:29" s="62" customFormat="1" ht="11.15" customHeight="1">
      <c r="A53" s="59">
        <v>14</v>
      </c>
      <c r="B53" s="60">
        <f t="shared" si="28"/>
        <v>246</v>
      </c>
      <c r="C53" s="60">
        <f t="shared" si="29"/>
        <v>862</v>
      </c>
      <c r="D53" s="60">
        <f t="shared" si="30"/>
        <v>258</v>
      </c>
      <c r="E53" s="60">
        <f t="shared" si="31"/>
        <v>902</v>
      </c>
      <c r="F53" s="60">
        <f t="shared" si="32"/>
        <v>269</v>
      </c>
      <c r="G53" s="60">
        <f t="shared" si="33"/>
        <v>941</v>
      </c>
      <c r="H53" s="60">
        <f t="shared" si="34"/>
        <v>283</v>
      </c>
      <c r="I53" s="60">
        <f t="shared" si="35"/>
        <v>990</v>
      </c>
      <c r="J53" s="60">
        <f t="shared" si="36"/>
        <v>297</v>
      </c>
      <c r="K53" s="60">
        <f t="shared" si="37"/>
        <v>1039</v>
      </c>
      <c r="L53" s="60">
        <f t="shared" si="38"/>
        <v>311</v>
      </c>
      <c r="M53" s="60">
        <f t="shared" si="39"/>
        <v>1088</v>
      </c>
      <c r="N53" s="60">
        <f t="shared" si="40"/>
        <v>325</v>
      </c>
      <c r="O53" s="60">
        <f t="shared" si="41"/>
        <v>1137</v>
      </c>
      <c r="P53" s="60">
        <f t="shared" si="42"/>
        <v>339</v>
      </c>
      <c r="Q53" s="60">
        <f t="shared" si="43"/>
        <v>1186</v>
      </c>
      <c r="R53" s="60">
        <f t="shared" si="44"/>
        <v>357</v>
      </c>
      <c r="S53" s="60">
        <f t="shared" si="45"/>
        <v>1248</v>
      </c>
      <c r="T53" s="60">
        <f t="shared" si="46"/>
        <v>374</v>
      </c>
      <c r="U53" s="60">
        <f t="shared" si="47"/>
        <v>1310</v>
      </c>
      <c r="V53" s="60">
        <f t="shared" si="48"/>
        <v>392</v>
      </c>
      <c r="W53" s="60">
        <f t="shared" si="49"/>
        <v>1372</v>
      </c>
      <c r="X53" s="60">
        <f t="shared" si="50"/>
        <v>410</v>
      </c>
      <c r="Y53" s="60">
        <f t="shared" si="51"/>
        <v>1434</v>
      </c>
      <c r="Z53" s="70">
        <f t="shared" si="52"/>
        <v>427</v>
      </c>
      <c r="AA53" s="71">
        <f t="shared" si="53"/>
        <v>1496</v>
      </c>
      <c r="AB53" s="70"/>
      <c r="AC53" s="61"/>
    </row>
    <row r="54" spans="1:29" s="62" customFormat="1" ht="11.15" customHeight="1">
      <c r="A54" s="59">
        <v>15</v>
      </c>
      <c r="B54" s="60">
        <f t="shared" si="28"/>
        <v>264</v>
      </c>
      <c r="C54" s="60">
        <f t="shared" si="29"/>
        <v>924</v>
      </c>
      <c r="D54" s="60">
        <f t="shared" si="30"/>
        <v>276</v>
      </c>
      <c r="E54" s="60">
        <f t="shared" si="31"/>
        <v>966</v>
      </c>
      <c r="F54" s="60">
        <f t="shared" si="32"/>
        <v>288</v>
      </c>
      <c r="G54" s="60">
        <f t="shared" si="33"/>
        <v>1008</v>
      </c>
      <c r="H54" s="60">
        <f t="shared" si="34"/>
        <v>303</v>
      </c>
      <c r="I54" s="60">
        <f t="shared" si="35"/>
        <v>1061</v>
      </c>
      <c r="J54" s="60">
        <f t="shared" si="36"/>
        <v>318</v>
      </c>
      <c r="K54" s="60">
        <f t="shared" si="37"/>
        <v>1113</v>
      </c>
      <c r="L54" s="60">
        <f t="shared" si="38"/>
        <v>333</v>
      </c>
      <c r="M54" s="60">
        <f t="shared" si="39"/>
        <v>1166</v>
      </c>
      <c r="N54" s="60">
        <f t="shared" si="40"/>
        <v>348</v>
      </c>
      <c r="O54" s="60">
        <f t="shared" si="41"/>
        <v>1218</v>
      </c>
      <c r="P54" s="60">
        <f t="shared" si="42"/>
        <v>363</v>
      </c>
      <c r="Q54" s="60">
        <f t="shared" si="43"/>
        <v>1271</v>
      </c>
      <c r="R54" s="60">
        <f t="shared" si="44"/>
        <v>382</v>
      </c>
      <c r="S54" s="60">
        <f t="shared" si="45"/>
        <v>1337</v>
      </c>
      <c r="T54" s="60">
        <f t="shared" si="46"/>
        <v>401</v>
      </c>
      <c r="U54" s="60">
        <f t="shared" si="47"/>
        <v>1404</v>
      </c>
      <c r="V54" s="60">
        <f t="shared" si="48"/>
        <v>420</v>
      </c>
      <c r="W54" s="60">
        <f t="shared" si="49"/>
        <v>1470</v>
      </c>
      <c r="X54" s="60">
        <f t="shared" si="50"/>
        <v>439</v>
      </c>
      <c r="Y54" s="60">
        <f t="shared" si="51"/>
        <v>1537</v>
      </c>
      <c r="Z54" s="70">
        <f t="shared" si="52"/>
        <v>458</v>
      </c>
      <c r="AA54" s="71">
        <f t="shared" si="53"/>
        <v>1603</v>
      </c>
      <c r="AB54" s="70"/>
      <c r="AC54" s="61"/>
    </row>
    <row r="55" spans="1:29" s="62" customFormat="1" ht="11.15" customHeight="1">
      <c r="A55" s="59">
        <v>16</v>
      </c>
      <c r="B55" s="60">
        <f t="shared" si="28"/>
        <v>282</v>
      </c>
      <c r="C55" s="60">
        <f t="shared" si="29"/>
        <v>986</v>
      </c>
      <c r="D55" s="60">
        <f t="shared" si="30"/>
        <v>294</v>
      </c>
      <c r="E55" s="60">
        <f t="shared" si="31"/>
        <v>1030</v>
      </c>
      <c r="F55" s="60">
        <f t="shared" si="32"/>
        <v>307</v>
      </c>
      <c r="G55" s="60">
        <f t="shared" si="33"/>
        <v>1075</v>
      </c>
      <c r="H55" s="60">
        <f t="shared" si="34"/>
        <v>323</v>
      </c>
      <c r="I55" s="60">
        <f t="shared" si="35"/>
        <v>1131</v>
      </c>
      <c r="J55" s="60">
        <f t="shared" si="36"/>
        <v>339</v>
      </c>
      <c r="K55" s="60">
        <f t="shared" si="37"/>
        <v>1187</v>
      </c>
      <c r="L55" s="60">
        <f t="shared" si="38"/>
        <v>355</v>
      </c>
      <c r="M55" s="60">
        <f t="shared" si="39"/>
        <v>1243</v>
      </c>
      <c r="N55" s="60">
        <f t="shared" si="40"/>
        <v>371</v>
      </c>
      <c r="O55" s="60">
        <f t="shared" si="41"/>
        <v>1299</v>
      </c>
      <c r="P55" s="60">
        <f t="shared" si="42"/>
        <v>387</v>
      </c>
      <c r="Q55" s="60">
        <f t="shared" si="43"/>
        <v>1355</v>
      </c>
      <c r="R55" s="60">
        <f t="shared" si="44"/>
        <v>407</v>
      </c>
      <c r="S55" s="60">
        <f t="shared" si="45"/>
        <v>1426</v>
      </c>
      <c r="T55" s="60">
        <f t="shared" si="46"/>
        <v>428</v>
      </c>
      <c r="U55" s="60">
        <f t="shared" si="47"/>
        <v>1497</v>
      </c>
      <c r="V55" s="60">
        <f t="shared" si="48"/>
        <v>448</v>
      </c>
      <c r="W55" s="60">
        <f t="shared" si="49"/>
        <v>1568</v>
      </c>
      <c r="X55" s="60">
        <f t="shared" si="50"/>
        <v>468</v>
      </c>
      <c r="Y55" s="60">
        <f t="shared" si="51"/>
        <v>1639</v>
      </c>
      <c r="Z55" s="70">
        <f t="shared" si="52"/>
        <v>489</v>
      </c>
      <c r="AA55" s="71">
        <f t="shared" si="53"/>
        <v>1710</v>
      </c>
      <c r="AB55" s="70"/>
      <c r="AC55" s="61"/>
    </row>
    <row r="56" spans="1:29" s="62" customFormat="1" ht="11.15" customHeight="1">
      <c r="A56" s="59">
        <v>17</v>
      </c>
      <c r="B56" s="60">
        <f t="shared" si="28"/>
        <v>299</v>
      </c>
      <c r="C56" s="60">
        <f t="shared" si="29"/>
        <v>1047</v>
      </c>
      <c r="D56" s="60">
        <f t="shared" si="30"/>
        <v>313</v>
      </c>
      <c r="E56" s="60">
        <f t="shared" si="31"/>
        <v>1095</v>
      </c>
      <c r="F56" s="60">
        <f t="shared" si="32"/>
        <v>326</v>
      </c>
      <c r="G56" s="60">
        <f t="shared" si="33"/>
        <v>1142</v>
      </c>
      <c r="H56" s="60">
        <f t="shared" si="34"/>
        <v>343</v>
      </c>
      <c r="I56" s="60">
        <f t="shared" si="35"/>
        <v>1202</v>
      </c>
      <c r="J56" s="60">
        <f t="shared" si="36"/>
        <v>360</v>
      </c>
      <c r="K56" s="60">
        <f t="shared" si="37"/>
        <v>1261</v>
      </c>
      <c r="L56" s="60">
        <f t="shared" si="38"/>
        <v>377</v>
      </c>
      <c r="M56" s="60">
        <f t="shared" si="39"/>
        <v>1321</v>
      </c>
      <c r="N56" s="60">
        <f t="shared" si="40"/>
        <v>394</v>
      </c>
      <c r="O56" s="60">
        <f t="shared" si="41"/>
        <v>1380</v>
      </c>
      <c r="P56" s="60">
        <f t="shared" si="42"/>
        <v>411</v>
      </c>
      <c r="Q56" s="60">
        <f t="shared" si="43"/>
        <v>1440</v>
      </c>
      <c r="R56" s="60">
        <f t="shared" si="44"/>
        <v>433</v>
      </c>
      <c r="S56" s="60">
        <f t="shared" si="45"/>
        <v>1515</v>
      </c>
      <c r="T56" s="60">
        <f t="shared" si="46"/>
        <v>454</v>
      </c>
      <c r="U56" s="60">
        <f t="shared" si="47"/>
        <v>1591</v>
      </c>
      <c r="V56" s="60">
        <f t="shared" si="48"/>
        <v>476</v>
      </c>
      <c r="W56" s="60">
        <f t="shared" si="49"/>
        <v>1666</v>
      </c>
      <c r="X56" s="60">
        <f t="shared" si="50"/>
        <v>498</v>
      </c>
      <c r="Y56" s="60">
        <f t="shared" si="51"/>
        <v>1741</v>
      </c>
      <c r="Z56" s="70">
        <f t="shared" si="52"/>
        <v>519</v>
      </c>
      <c r="AA56" s="71">
        <f t="shared" si="53"/>
        <v>1817</v>
      </c>
      <c r="AB56" s="70"/>
      <c r="AC56" s="61"/>
    </row>
    <row r="57" spans="1:29" s="62" customFormat="1" ht="11.15" customHeight="1">
      <c r="A57" s="59">
        <v>18</v>
      </c>
      <c r="B57" s="60">
        <f t="shared" si="28"/>
        <v>317</v>
      </c>
      <c r="C57" s="60">
        <f t="shared" si="29"/>
        <v>1109</v>
      </c>
      <c r="D57" s="60">
        <f t="shared" si="30"/>
        <v>331</v>
      </c>
      <c r="E57" s="60">
        <f t="shared" si="31"/>
        <v>1159</v>
      </c>
      <c r="F57" s="60">
        <f t="shared" si="32"/>
        <v>346</v>
      </c>
      <c r="G57" s="60">
        <f t="shared" si="33"/>
        <v>1210</v>
      </c>
      <c r="H57" s="60">
        <f t="shared" si="34"/>
        <v>364</v>
      </c>
      <c r="I57" s="60">
        <f t="shared" si="35"/>
        <v>1273</v>
      </c>
      <c r="J57" s="60">
        <f t="shared" si="36"/>
        <v>382</v>
      </c>
      <c r="K57" s="60">
        <f t="shared" si="37"/>
        <v>1336</v>
      </c>
      <c r="L57" s="60">
        <f t="shared" si="38"/>
        <v>400</v>
      </c>
      <c r="M57" s="60">
        <f t="shared" si="39"/>
        <v>1399</v>
      </c>
      <c r="N57" s="60">
        <f t="shared" si="40"/>
        <v>418</v>
      </c>
      <c r="O57" s="60">
        <f t="shared" si="41"/>
        <v>1462</v>
      </c>
      <c r="P57" s="60">
        <f t="shared" si="42"/>
        <v>436</v>
      </c>
      <c r="Q57" s="60">
        <f t="shared" si="43"/>
        <v>1525</v>
      </c>
      <c r="R57" s="60">
        <f t="shared" si="44"/>
        <v>458</v>
      </c>
      <c r="S57" s="60">
        <f t="shared" si="45"/>
        <v>1604</v>
      </c>
      <c r="T57" s="60">
        <f t="shared" si="46"/>
        <v>481</v>
      </c>
      <c r="U57" s="60">
        <f t="shared" si="47"/>
        <v>1684</v>
      </c>
      <c r="V57" s="60">
        <f t="shared" si="48"/>
        <v>504</v>
      </c>
      <c r="W57" s="60">
        <f t="shared" si="49"/>
        <v>1764</v>
      </c>
      <c r="X57" s="60">
        <f t="shared" si="50"/>
        <v>527</v>
      </c>
      <c r="Y57" s="60">
        <f t="shared" si="51"/>
        <v>1844</v>
      </c>
      <c r="Z57" s="70">
        <f t="shared" si="52"/>
        <v>550</v>
      </c>
      <c r="AA57" s="71">
        <f t="shared" si="53"/>
        <v>1924</v>
      </c>
      <c r="AB57" s="70"/>
      <c r="AC57" s="61"/>
    </row>
    <row r="58" spans="1:29" s="62" customFormat="1" ht="11.15" customHeight="1">
      <c r="A58" s="59">
        <v>19</v>
      </c>
      <c r="B58" s="60">
        <f t="shared" si="28"/>
        <v>334</v>
      </c>
      <c r="C58" s="60">
        <f t="shared" si="29"/>
        <v>1170</v>
      </c>
      <c r="D58" s="60">
        <f t="shared" si="30"/>
        <v>350</v>
      </c>
      <c r="E58" s="60">
        <f t="shared" si="31"/>
        <v>1224</v>
      </c>
      <c r="F58" s="60">
        <f t="shared" si="32"/>
        <v>365</v>
      </c>
      <c r="G58" s="60">
        <f t="shared" si="33"/>
        <v>1277</v>
      </c>
      <c r="H58" s="60">
        <f t="shared" si="34"/>
        <v>384</v>
      </c>
      <c r="I58" s="60">
        <f t="shared" si="35"/>
        <v>1343</v>
      </c>
      <c r="J58" s="60">
        <f t="shared" si="36"/>
        <v>403</v>
      </c>
      <c r="K58" s="60">
        <f t="shared" si="37"/>
        <v>1410</v>
      </c>
      <c r="L58" s="60">
        <f t="shared" si="38"/>
        <v>422</v>
      </c>
      <c r="M58" s="60">
        <f t="shared" si="39"/>
        <v>1476</v>
      </c>
      <c r="N58" s="60">
        <f t="shared" si="40"/>
        <v>441</v>
      </c>
      <c r="O58" s="60">
        <f t="shared" si="41"/>
        <v>1543</v>
      </c>
      <c r="P58" s="60">
        <f t="shared" si="42"/>
        <v>460</v>
      </c>
      <c r="Q58" s="60">
        <f t="shared" si="43"/>
        <v>1609</v>
      </c>
      <c r="R58" s="60">
        <f t="shared" si="44"/>
        <v>484</v>
      </c>
      <c r="S58" s="60">
        <f t="shared" si="45"/>
        <v>1694</v>
      </c>
      <c r="T58" s="60">
        <f t="shared" si="46"/>
        <v>508</v>
      </c>
      <c r="U58" s="60">
        <f t="shared" si="47"/>
        <v>1778</v>
      </c>
      <c r="V58" s="60">
        <f t="shared" si="48"/>
        <v>532</v>
      </c>
      <c r="W58" s="60">
        <f t="shared" si="49"/>
        <v>1862</v>
      </c>
      <c r="X58" s="60">
        <f t="shared" si="50"/>
        <v>556</v>
      </c>
      <c r="Y58" s="60">
        <f t="shared" si="51"/>
        <v>1946</v>
      </c>
      <c r="Z58" s="70">
        <f t="shared" si="52"/>
        <v>580</v>
      </c>
      <c r="AA58" s="71">
        <f t="shared" si="53"/>
        <v>2030</v>
      </c>
      <c r="AB58" s="70"/>
      <c r="AC58" s="61"/>
    </row>
    <row r="59" spans="1:29" s="62" customFormat="1" ht="11.15" customHeight="1">
      <c r="A59" s="59">
        <v>20</v>
      </c>
      <c r="B59" s="60">
        <f t="shared" si="28"/>
        <v>352</v>
      </c>
      <c r="C59" s="60">
        <f t="shared" si="29"/>
        <v>1232</v>
      </c>
      <c r="D59" s="60">
        <f t="shared" si="30"/>
        <v>368</v>
      </c>
      <c r="E59" s="60">
        <f t="shared" si="31"/>
        <v>1288</v>
      </c>
      <c r="F59" s="60">
        <f t="shared" si="32"/>
        <v>384</v>
      </c>
      <c r="G59" s="60">
        <f t="shared" si="33"/>
        <v>1344</v>
      </c>
      <c r="H59" s="60">
        <f t="shared" si="34"/>
        <v>404</v>
      </c>
      <c r="I59" s="60">
        <f t="shared" si="35"/>
        <v>1414</v>
      </c>
      <c r="J59" s="60">
        <f t="shared" si="36"/>
        <v>424</v>
      </c>
      <c r="K59" s="60">
        <f t="shared" si="37"/>
        <v>1484</v>
      </c>
      <c r="L59" s="60">
        <f t="shared" si="38"/>
        <v>444</v>
      </c>
      <c r="M59" s="60">
        <f t="shared" si="39"/>
        <v>1554</v>
      </c>
      <c r="N59" s="60">
        <f t="shared" si="40"/>
        <v>464</v>
      </c>
      <c r="O59" s="60">
        <f t="shared" si="41"/>
        <v>1624</v>
      </c>
      <c r="P59" s="60">
        <f t="shared" si="42"/>
        <v>484</v>
      </c>
      <c r="Q59" s="60">
        <f t="shared" si="43"/>
        <v>1694</v>
      </c>
      <c r="R59" s="60">
        <f t="shared" si="44"/>
        <v>509</v>
      </c>
      <c r="S59" s="60">
        <f t="shared" si="45"/>
        <v>1783</v>
      </c>
      <c r="T59" s="60">
        <f t="shared" si="46"/>
        <v>535</v>
      </c>
      <c r="U59" s="60">
        <f t="shared" si="47"/>
        <v>1871</v>
      </c>
      <c r="V59" s="60">
        <f t="shared" si="48"/>
        <v>560</v>
      </c>
      <c r="W59" s="60">
        <f t="shared" si="49"/>
        <v>1960</v>
      </c>
      <c r="X59" s="60">
        <f t="shared" si="50"/>
        <v>585</v>
      </c>
      <c r="Y59" s="60">
        <f t="shared" si="51"/>
        <v>2049</v>
      </c>
      <c r="Z59" s="70">
        <f t="shared" si="52"/>
        <v>611</v>
      </c>
      <c r="AA59" s="71">
        <f t="shared" si="53"/>
        <v>2137</v>
      </c>
      <c r="AB59" s="70"/>
      <c r="AC59" s="61"/>
    </row>
    <row r="60" spans="1:29" s="62" customFormat="1" ht="11.15" customHeight="1">
      <c r="A60" s="59">
        <v>21</v>
      </c>
      <c r="B60" s="60">
        <f t="shared" si="28"/>
        <v>370</v>
      </c>
      <c r="C60" s="60">
        <f t="shared" si="29"/>
        <v>1294</v>
      </c>
      <c r="D60" s="60">
        <f t="shared" si="30"/>
        <v>386</v>
      </c>
      <c r="E60" s="60">
        <f t="shared" si="31"/>
        <v>1352</v>
      </c>
      <c r="F60" s="60">
        <f t="shared" si="32"/>
        <v>403</v>
      </c>
      <c r="G60" s="60">
        <f t="shared" si="33"/>
        <v>1411</v>
      </c>
      <c r="H60" s="60">
        <f t="shared" si="34"/>
        <v>424</v>
      </c>
      <c r="I60" s="60">
        <f t="shared" si="35"/>
        <v>1485</v>
      </c>
      <c r="J60" s="60">
        <f t="shared" si="36"/>
        <v>445</v>
      </c>
      <c r="K60" s="60">
        <f t="shared" si="37"/>
        <v>1558</v>
      </c>
      <c r="L60" s="60">
        <f t="shared" si="38"/>
        <v>466</v>
      </c>
      <c r="M60" s="60">
        <f t="shared" si="39"/>
        <v>1632</v>
      </c>
      <c r="N60" s="60">
        <f t="shared" si="40"/>
        <v>487</v>
      </c>
      <c r="O60" s="60">
        <f t="shared" si="41"/>
        <v>1705</v>
      </c>
      <c r="P60" s="60">
        <f t="shared" si="42"/>
        <v>508</v>
      </c>
      <c r="Q60" s="60">
        <f t="shared" si="43"/>
        <v>1779</v>
      </c>
      <c r="R60" s="60">
        <f t="shared" si="44"/>
        <v>535</v>
      </c>
      <c r="S60" s="60">
        <f t="shared" si="45"/>
        <v>1872</v>
      </c>
      <c r="T60" s="60">
        <f t="shared" si="46"/>
        <v>561</v>
      </c>
      <c r="U60" s="60">
        <f t="shared" si="47"/>
        <v>1965</v>
      </c>
      <c r="V60" s="60">
        <f t="shared" si="48"/>
        <v>588</v>
      </c>
      <c r="W60" s="60">
        <f t="shared" si="49"/>
        <v>2058</v>
      </c>
      <c r="X60" s="60">
        <f t="shared" si="50"/>
        <v>615</v>
      </c>
      <c r="Y60" s="60">
        <f t="shared" si="51"/>
        <v>2151</v>
      </c>
      <c r="Z60" s="70">
        <f t="shared" si="52"/>
        <v>641</v>
      </c>
      <c r="AA60" s="71">
        <f t="shared" si="53"/>
        <v>2244</v>
      </c>
      <c r="AB60" s="70"/>
      <c r="AC60" s="61"/>
    </row>
    <row r="61" spans="1:29" s="62" customFormat="1" ht="11.15" customHeight="1">
      <c r="A61" s="59">
        <v>22</v>
      </c>
      <c r="B61" s="60">
        <f t="shared" si="28"/>
        <v>387</v>
      </c>
      <c r="C61" s="60">
        <f t="shared" si="29"/>
        <v>1355</v>
      </c>
      <c r="D61" s="60">
        <f t="shared" si="30"/>
        <v>405</v>
      </c>
      <c r="E61" s="60">
        <f t="shared" si="31"/>
        <v>1417</v>
      </c>
      <c r="F61" s="60">
        <f t="shared" si="32"/>
        <v>422</v>
      </c>
      <c r="G61" s="60">
        <f t="shared" si="33"/>
        <v>1478</v>
      </c>
      <c r="H61" s="60">
        <f t="shared" si="34"/>
        <v>444</v>
      </c>
      <c r="I61" s="60">
        <f t="shared" si="35"/>
        <v>1555</v>
      </c>
      <c r="J61" s="60">
        <f t="shared" si="36"/>
        <v>466</v>
      </c>
      <c r="K61" s="60">
        <f t="shared" si="37"/>
        <v>1632</v>
      </c>
      <c r="L61" s="60">
        <f t="shared" si="38"/>
        <v>488</v>
      </c>
      <c r="M61" s="60">
        <f t="shared" si="39"/>
        <v>1709</v>
      </c>
      <c r="N61" s="60">
        <f t="shared" si="40"/>
        <v>510</v>
      </c>
      <c r="O61" s="60">
        <f t="shared" si="41"/>
        <v>1786</v>
      </c>
      <c r="P61" s="60">
        <f t="shared" si="42"/>
        <v>532</v>
      </c>
      <c r="Q61" s="60">
        <f t="shared" si="43"/>
        <v>1863</v>
      </c>
      <c r="R61" s="60">
        <f t="shared" si="44"/>
        <v>560</v>
      </c>
      <c r="S61" s="60">
        <f t="shared" si="45"/>
        <v>1961</v>
      </c>
      <c r="T61" s="60">
        <f t="shared" si="46"/>
        <v>588</v>
      </c>
      <c r="U61" s="60">
        <f t="shared" si="47"/>
        <v>2058</v>
      </c>
      <c r="V61" s="60">
        <f t="shared" si="48"/>
        <v>616</v>
      </c>
      <c r="W61" s="60">
        <f t="shared" si="49"/>
        <v>2156</v>
      </c>
      <c r="X61" s="60">
        <f t="shared" si="50"/>
        <v>644</v>
      </c>
      <c r="Y61" s="60">
        <f t="shared" si="51"/>
        <v>2254</v>
      </c>
      <c r="Z61" s="70">
        <f t="shared" si="52"/>
        <v>672</v>
      </c>
      <c r="AA61" s="71">
        <f t="shared" si="53"/>
        <v>2351</v>
      </c>
      <c r="AB61" s="70"/>
      <c r="AC61" s="61"/>
    </row>
    <row r="62" spans="1:29" s="62" customFormat="1" ht="11.15" customHeight="1">
      <c r="A62" s="59">
        <v>23</v>
      </c>
      <c r="B62" s="60">
        <f t="shared" si="28"/>
        <v>405</v>
      </c>
      <c r="C62" s="60">
        <f t="shared" si="29"/>
        <v>1417</v>
      </c>
      <c r="D62" s="60">
        <f t="shared" si="30"/>
        <v>423</v>
      </c>
      <c r="E62" s="60">
        <f t="shared" si="31"/>
        <v>1481</v>
      </c>
      <c r="F62" s="60">
        <f t="shared" si="32"/>
        <v>442</v>
      </c>
      <c r="G62" s="60">
        <f t="shared" si="33"/>
        <v>1546</v>
      </c>
      <c r="H62" s="60">
        <f t="shared" si="34"/>
        <v>465</v>
      </c>
      <c r="I62" s="60">
        <f t="shared" si="35"/>
        <v>1626</v>
      </c>
      <c r="J62" s="60">
        <f t="shared" si="36"/>
        <v>488</v>
      </c>
      <c r="K62" s="60">
        <f t="shared" si="37"/>
        <v>1707</v>
      </c>
      <c r="L62" s="60">
        <f t="shared" si="38"/>
        <v>511</v>
      </c>
      <c r="M62" s="60">
        <f t="shared" si="39"/>
        <v>1787</v>
      </c>
      <c r="N62" s="60">
        <f t="shared" si="40"/>
        <v>534</v>
      </c>
      <c r="O62" s="60">
        <f t="shared" si="41"/>
        <v>1868</v>
      </c>
      <c r="P62" s="60">
        <f t="shared" si="42"/>
        <v>557</v>
      </c>
      <c r="Q62" s="60">
        <f t="shared" si="43"/>
        <v>1948</v>
      </c>
      <c r="R62" s="60">
        <f t="shared" si="44"/>
        <v>586</v>
      </c>
      <c r="S62" s="60">
        <f t="shared" si="45"/>
        <v>2050</v>
      </c>
      <c r="T62" s="60">
        <f t="shared" si="46"/>
        <v>615</v>
      </c>
      <c r="U62" s="60">
        <f t="shared" si="47"/>
        <v>2152</v>
      </c>
      <c r="V62" s="60">
        <f t="shared" si="48"/>
        <v>644</v>
      </c>
      <c r="W62" s="60">
        <f t="shared" si="49"/>
        <v>2254</v>
      </c>
      <c r="X62" s="60">
        <f t="shared" si="50"/>
        <v>673</v>
      </c>
      <c r="Y62" s="60">
        <f t="shared" si="51"/>
        <v>2356</v>
      </c>
      <c r="Z62" s="70">
        <f t="shared" si="52"/>
        <v>702</v>
      </c>
      <c r="AA62" s="71">
        <f t="shared" si="53"/>
        <v>2458</v>
      </c>
      <c r="AB62" s="70"/>
      <c r="AC62" s="61"/>
    </row>
    <row r="63" spans="1:29" s="62" customFormat="1" ht="11.15" customHeight="1">
      <c r="A63" s="59">
        <v>24</v>
      </c>
      <c r="B63" s="60">
        <f t="shared" si="28"/>
        <v>422</v>
      </c>
      <c r="C63" s="60">
        <f t="shared" si="29"/>
        <v>1478</v>
      </c>
      <c r="D63" s="60">
        <f t="shared" si="30"/>
        <v>442</v>
      </c>
      <c r="E63" s="60">
        <f t="shared" si="31"/>
        <v>1546</v>
      </c>
      <c r="F63" s="60">
        <f t="shared" si="32"/>
        <v>461</v>
      </c>
      <c r="G63" s="60">
        <f t="shared" si="33"/>
        <v>1613</v>
      </c>
      <c r="H63" s="60">
        <f t="shared" si="34"/>
        <v>485</v>
      </c>
      <c r="I63" s="60">
        <f t="shared" si="35"/>
        <v>1697</v>
      </c>
      <c r="J63" s="60">
        <f t="shared" si="36"/>
        <v>509</v>
      </c>
      <c r="K63" s="60">
        <f t="shared" si="37"/>
        <v>1781</v>
      </c>
      <c r="L63" s="60">
        <f t="shared" si="38"/>
        <v>533</v>
      </c>
      <c r="M63" s="60">
        <f t="shared" si="39"/>
        <v>1865</v>
      </c>
      <c r="N63" s="60">
        <f t="shared" si="40"/>
        <v>557</v>
      </c>
      <c r="O63" s="60">
        <f t="shared" si="41"/>
        <v>1949</v>
      </c>
      <c r="P63" s="60">
        <f t="shared" si="42"/>
        <v>581</v>
      </c>
      <c r="Q63" s="60">
        <f t="shared" si="43"/>
        <v>2033</v>
      </c>
      <c r="R63" s="60">
        <f t="shared" si="44"/>
        <v>611</v>
      </c>
      <c r="S63" s="60">
        <f t="shared" si="45"/>
        <v>2139</v>
      </c>
      <c r="T63" s="60">
        <f t="shared" si="46"/>
        <v>642</v>
      </c>
      <c r="U63" s="60">
        <f t="shared" si="47"/>
        <v>2246</v>
      </c>
      <c r="V63" s="60">
        <f t="shared" si="48"/>
        <v>672</v>
      </c>
      <c r="W63" s="60">
        <f t="shared" si="49"/>
        <v>2352</v>
      </c>
      <c r="X63" s="60">
        <f t="shared" si="50"/>
        <v>702</v>
      </c>
      <c r="Y63" s="60">
        <f t="shared" si="51"/>
        <v>2458</v>
      </c>
      <c r="Z63" s="70">
        <f t="shared" si="52"/>
        <v>733</v>
      </c>
      <c r="AA63" s="71">
        <f t="shared" si="53"/>
        <v>2565</v>
      </c>
      <c r="AB63" s="70"/>
      <c r="AC63" s="61"/>
    </row>
    <row r="64" spans="1:29" s="62" customFormat="1" ht="11.15" customHeight="1">
      <c r="A64" s="59">
        <v>25</v>
      </c>
      <c r="B64" s="60">
        <f t="shared" si="28"/>
        <v>440</v>
      </c>
      <c r="C64" s="60">
        <f t="shared" si="29"/>
        <v>1540</v>
      </c>
      <c r="D64" s="60">
        <f t="shared" si="30"/>
        <v>460</v>
      </c>
      <c r="E64" s="60">
        <f t="shared" si="31"/>
        <v>1610</v>
      </c>
      <c r="F64" s="60">
        <f t="shared" si="32"/>
        <v>480</v>
      </c>
      <c r="G64" s="60">
        <f t="shared" si="33"/>
        <v>1680</v>
      </c>
      <c r="H64" s="60">
        <f t="shared" si="34"/>
        <v>505</v>
      </c>
      <c r="I64" s="60">
        <f t="shared" si="35"/>
        <v>1768</v>
      </c>
      <c r="J64" s="60">
        <f t="shared" si="36"/>
        <v>530</v>
      </c>
      <c r="K64" s="60">
        <f t="shared" si="37"/>
        <v>1855</v>
      </c>
      <c r="L64" s="60">
        <f t="shared" si="38"/>
        <v>555</v>
      </c>
      <c r="M64" s="60">
        <f t="shared" si="39"/>
        <v>1943</v>
      </c>
      <c r="N64" s="60">
        <f t="shared" si="40"/>
        <v>580</v>
      </c>
      <c r="O64" s="60">
        <f t="shared" si="41"/>
        <v>2030</v>
      </c>
      <c r="P64" s="60">
        <f t="shared" si="42"/>
        <v>605</v>
      </c>
      <c r="Q64" s="60">
        <f t="shared" si="43"/>
        <v>2118</v>
      </c>
      <c r="R64" s="60">
        <f t="shared" si="44"/>
        <v>637</v>
      </c>
      <c r="S64" s="60">
        <f t="shared" si="45"/>
        <v>2228</v>
      </c>
      <c r="T64" s="60">
        <f t="shared" si="46"/>
        <v>668</v>
      </c>
      <c r="U64" s="60">
        <f t="shared" si="47"/>
        <v>2339</v>
      </c>
      <c r="V64" s="60">
        <f t="shared" si="48"/>
        <v>700</v>
      </c>
      <c r="W64" s="60">
        <f t="shared" si="49"/>
        <v>2450</v>
      </c>
      <c r="X64" s="60">
        <f t="shared" si="50"/>
        <v>732</v>
      </c>
      <c r="Y64" s="60">
        <f t="shared" si="51"/>
        <v>2561</v>
      </c>
      <c r="Z64" s="70">
        <f t="shared" si="52"/>
        <v>763</v>
      </c>
      <c r="AA64" s="71">
        <f t="shared" si="53"/>
        <v>2672</v>
      </c>
      <c r="AB64" s="70"/>
      <c r="AC64" s="61"/>
    </row>
    <row r="65" spans="1:29" s="62" customFormat="1" ht="11.15" customHeight="1">
      <c r="A65" s="59">
        <v>26</v>
      </c>
      <c r="B65" s="60">
        <f t="shared" si="28"/>
        <v>458</v>
      </c>
      <c r="C65" s="60">
        <f t="shared" si="29"/>
        <v>1602</v>
      </c>
      <c r="D65" s="60">
        <f t="shared" si="30"/>
        <v>478</v>
      </c>
      <c r="E65" s="60">
        <f t="shared" si="31"/>
        <v>1674</v>
      </c>
      <c r="F65" s="60">
        <f t="shared" si="32"/>
        <v>499</v>
      </c>
      <c r="G65" s="60">
        <f t="shared" si="33"/>
        <v>1747</v>
      </c>
      <c r="H65" s="60">
        <f t="shared" si="34"/>
        <v>525</v>
      </c>
      <c r="I65" s="60">
        <f t="shared" si="35"/>
        <v>1838</v>
      </c>
      <c r="J65" s="60">
        <f t="shared" si="36"/>
        <v>551</v>
      </c>
      <c r="K65" s="60">
        <f t="shared" si="37"/>
        <v>1929</v>
      </c>
      <c r="L65" s="60">
        <f t="shared" si="38"/>
        <v>577</v>
      </c>
      <c r="M65" s="60">
        <f t="shared" si="39"/>
        <v>2020</v>
      </c>
      <c r="N65" s="60">
        <f t="shared" si="40"/>
        <v>603</v>
      </c>
      <c r="O65" s="60">
        <f t="shared" si="41"/>
        <v>2111</v>
      </c>
      <c r="P65" s="60">
        <f t="shared" si="42"/>
        <v>629</v>
      </c>
      <c r="Q65" s="60">
        <f t="shared" si="43"/>
        <v>2202</v>
      </c>
      <c r="R65" s="60">
        <f t="shared" si="44"/>
        <v>662</v>
      </c>
      <c r="S65" s="60">
        <f t="shared" si="45"/>
        <v>2317</v>
      </c>
      <c r="T65" s="60">
        <f t="shared" si="46"/>
        <v>695</v>
      </c>
      <c r="U65" s="60">
        <f t="shared" si="47"/>
        <v>2433</v>
      </c>
      <c r="V65" s="60">
        <f t="shared" si="48"/>
        <v>728</v>
      </c>
      <c r="W65" s="60">
        <f t="shared" si="49"/>
        <v>2548</v>
      </c>
      <c r="X65" s="60">
        <f t="shared" si="50"/>
        <v>761</v>
      </c>
      <c r="Y65" s="60">
        <f t="shared" si="51"/>
        <v>2663</v>
      </c>
      <c r="Z65" s="70">
        <f t="shared" si="52"/>
        <v>794</v>
      </c>
      <c r="AA65" s="71">
        <f t="shared" si="53"/>
        <v>2779</v>
      </c>
      <c r="AB65" s="70"/>
      <c r="AC65" s="61"/>
    </row>
    <row r="66" spans="1:29" s="62" customFormat="1" ht="11.15" customHeight="1">
      <c r="A66" s="59">
        <v>27</v>
      </c>
      <c r="B66" s="60">
        <f t="shared" si="28"/>
        <v>475</v>
      </c>
      <c r="C66" s="60">
        <f t="shared" si="29"/>
        <v>1663</v>
      </c>
      <c r="D66" s="60">
        <f t="shared" si="30"/>
        <v>497</v>
      </c>
      <c r="E66" s="60">
        <f t="shared" si="31"/>
        <v>1739</v>
      </c>
      <c r="F66" s="60">
        <f t="shared" si="32"/>
        <v>518</v>
      </c>
      <c r="G66" s="60">
        <f t="shared" si="33"/>
        <v>1814</v>
      </c>
      <c r="H66" s="60">
        <f t="shared" si="34"/>
        <v>545</v>
      </c>
      <c r="I66" s="60">
        <f t="shared" si="35"/>
        <v>1909</v>
      </c>
      <c r="J66" s="60">
        <f t="shared" si="36"/>
        <v>572</v>
      </c>
      <c r="K66" s="60">
        <f t="shared" si="37"/>
        <v>2003</v>
      </c>
      <c r="L66" s="60">
        <f t="shared" si="38"/>
        <v>599</v>
      </c>
      <c r="M66" s="60">
        <f t="shared" si="39"/>
        <v>2098</v>
      </c>
      <c r="N66" s="60">
        <f t="shared" si="40"/>
        <v>626</v>
      </c>
      <c r="O66" s="60">
        <f t="shared" si="41"/>
        <v>2192</v>
      </c>
      <c r="P66" s="60">
        <f t="shared" si="42"/>
        <v>653</v>
      </c>
      <c r="Q66" s="60">
        <f t="shared" si="43"/>
        <v>2287</v>
      </c>
      <c r="R66" s="60">
        <f t="shared" si="44"/>
        <v>688</v>
      </c>
      <c r="S66" s="60">
        <f t="shared" si="45"/>
        <v>2407</v>
      </c>
      <c r="T66" s="60">
        <f t="shared" si="46"/>
        <v>722</v>
      </c>
      <c r="U66" s="60">
        <f t="shared" si="47"/>
        <v>2526</v>
      </c>
      <c r="V66" s="60">
        <f t="shared" si="48"/>
        <v>756</v>
      </c>
      <c r="W66" s="60">
        <f t="shared" si="49"/>
        <v>2646</v>
      </c>
      <c r="X66" s="60">
        <f t="shared" si="50"/>
        <v>790</v>
      </c>
      <c r="Y66" s="60">
        <f t="shared" si="51"/>
        <v>2766</v>
      </c>
      <c r="Z66" s="70">
        <f t="shared" si="52"/>
        <v>824</v>
      </c>
      <c r="AA66" s="71">
        <f t="shared" si="53"/>
        <v>2885</v>
      </c>
      <c r="AB66" s="70"/>
      <c r="AC66" s="61"/>
    </row>
    <row r="67" spans="1:29" s="62" customFormat="1" ht="11.15" customHeight="1">
      <c r="A67" s="59">
        <v>28</v>
      </c>
      <c r="B67" s="60">
        <f t="shared" si="28"/>
        <v>493</v>
      </c>
      <c r="C67" s="60">
        <f t="shared" si="29"/>
        <v>1725</v>
      </c>
      <c r="D67" s="60">
        <f t="shared" si="30"/>
        <v>515</v>
      </c>
      <c r="E67" s="60">
        <f t="shared" si="31"/>
        <v>1803</v>
      </c>
      <c r="F67" s="60">
        <f t="shared" si="32"/>
        <v>538</v>
      </c>
      <c r="G67" s="60">
        <f t="shared" si="33"/>
        <v>1882</v>
      </c>
      <c r="H67" s="60">
        <f t="shared" si="34"/>
        <v>566</v>
      </c>
      <c r="I67" s="60">
        <f t="shared" si="35"/>
        <v>1980</v>
      </c>
      <c r="J67" s="60">
        <f t="shared" si="36"/>
        <v>594</v>
      </c>
      <c r="K67" s="60">
        <f t="shared" si="37"/>
        <v>2078</v>
      </c>
      <c r="L67" s="60">
        <f t="shared" si="38"/>
        <v>622</v>
      </c>
      <c r="M67" s="60">
        <f t="shared" si="39"/>
        <v>2176</v>
      </c>
      <c r="N67" s="60">
        <f t="shared" si="40"/>
        <v>650</v>
      </c>
      <c r="O67" s="60">
        <f t="shared" si="41"/>
        <v>2274</v>
      </c>
      <c r="P67" s="60">
        <f t="shared" si="42"/>
        <v>678</v>
      </c>
      <c r="Q67" s="60">
        <f t="shared" si="43"/>
        <v>2372</v>
      </c>
      <c r="R67" s="60">
        <f t="shared" si="44"/>
        <v>713</v>
      </c>
      <c r="S67" s="60">
        <f t="shared" si="45"/>
        <v>2496</v>
      </c>
      <c r="T67" s="60">
        <f t="shared" si="46"/>
        <v>749</v>
      </c>
      <c r="U67" s="60">
        <f t="shared" si="47"/>
        <v>2620</v>
      </c>
      <c r="V67" s="60">
        <f t="shared" si="48"/>
        <v>784</v>
      </c>
      <c r="W67" s="60">
        <f t="shared" si="49"/>
        <v>2744</v>
      </c>
      <c r="X67" s="60">
        <f t="shared" si="50"/>
        <v>819</v>
      </c>
      <c r="Y67" s="60">
        <f t="shared" si="51"/>
        <v>2868</v>
      </c>
      <c r="Z67" s="70">
        <f t="shared" si="52"/>
        <v>855</v>
      </c>
      <c r="AA67" s="71">
        <f t="shared" si="53"/>
        <v>2992</v>
      </c>
      <c r="AB67" s="70"/>
      <c r="AC67" s="61"/>
    </row>
    <row r="68" spans="1:29" s="62" customFormat="1" ht="11.15" customHeight="1">
      <c r="A68" s="59">
        <v>29</v>
      </c>
      <c r="B68" s="60">
        <f t="shared" si="28"/>
        <v>510</v>
      </c>
      <c r="C68" s="60">
        <f t="shared" si="29"/>
        <v>1786</v>
      </c>
      <c r="D68" s="60">
        <f t="shared" si="30"/>
        <v>534</v>
      </c>
      <c r="E68" s="60">
        <f t="shared" si="31"/>
        <v>1868</v>
      </c>
      <c r="F68" s="60">
        <f t="shared" si="32"/>
        <v>557</v>
      </c>
      <c r="G68" s="60">
        <f t="shared" si="33"/>
        <v>1949</v>
      </c>
      <c r="H68" s="60">
        <f t="shared" si="34"/>
        <v>586</v>
      </c>
      <c r="I68" s="60">
        <f t="shared" si="35"/>
        <v>2050</v>
      </c>
      <c r="J68" s="60">
        <f t="shared" si="36"/>
        <v>615</v>
      </c>
      <c r="K68" s="60">
        <f t="shared" si="37"/>
        <v>2152</v>
      </c>
      <c r="L68" s="60">
        <f t="shared" si="38"/>
        <v>644</v>
      </c>
      <c r="M68" s="60">
        <f t="shared" si="39"/>
        <v>2253</v>
      </c>
      <c r="N68" s="60">
        <f t="shared" si="40"/>
        <v>673</v>
      </c>
      <c r="O68" s="60">
        <f t="shared" si="41"/>
        <v>2355</v>
      </c>
      <c r="P68" s="60">
        <f t="shared" si="42"/>
        <v>702</v>
      </c>
      <c r="Q68" s="60">
        <f t="shared" si="43"/>
        <v>2456</v>
      </c>
      <c r="R68" s="60">
        <f t="shared" si="44"/>
        <v>739</v>
      </c>
      <c r="S68" s="60">
        <f t="shared" si="45"/>
        <v>2585</v>
      </c>
      <c r="T68" s="60">
        <f t="shared" si="46"/>
        <v>775</v>
      </c>
      <c r="U68" s="60">
        <f t="shared" si="47"/>
        <v>2713</v>
      </c>
      <c r="V68" s="60">
        <f t="shared" si="48"/>
        <v>812</v>
      </c>
      <c r="W68" s="60">
        <f t="shared" si="49"/>
        <v>2842</v>
      </c>
      <c r="X68" s="60">
        <f t="shared" si="50"/>
        <v>849</v>
      </c>
      <c r="Y68" s="60">
        <f t="shared" si="51"/>
        <v>2971</v>
      </c>
      <c r="Z68" s="70">
        <f t="shared" si="52"/>
        <v>885</v>
      </c>
      <c r="AA68" s="71">
        <f t="shared" si="53"/>
        <v>3099</v>
      </c>
      <c r="AB68" s="70"/>
      <c r="AC68" s="61"/>
    </row>
    <row r="69" spans="1:29" s="62" customFormat="1" ht="11.15" customHeight="1" thickBot="1">
      <c r="A69" s="63">
        <v>30</v>
      </c>
      <c r="B69" s="64">
        <f t="shared" si="28"/>
        <v>528</v>
      </c>
      <c r="C69" s="64">
        <f t="shared" si="29"/>
        <v>1848</v>
      </c>
      <c r="D69" s="64">
        <f t="shared" si="30"/>
        <v>552</v>
      </c>
      <c r="E69" s="64">
        <f t="shared" si="31"/>
        <v>1932</v>
      </c>
      <c r="F69" s="64">
        <f t="shared" si="32"/>
        <v>576</v>
      </c>
      <c r="G69" s="64">
        <f t="shared" si="33"/>
        <v>2016</v>
      </c>
      <c r="H69" s="64">
        <f t="shared" si="34"/>
        <v>606</v>
      </c>
      <c r="I69" s="64">
        <f t="shared" si="35"/>
        <v>2121</v>
      </c>
      <c r="J69" s="64">
        <f t="shared" si="36"/>
        <v>636</v>
      </c>
      <c r="K69" s="64">
        <f t="shared" si="37"/>
        <v>2226</v>
      </c>
      <c r="L69" s="64">
        <f t="shared" si="38"/>
        <v>666</v>
      </c>
      <c r="M69" s="64">
        <f t="shared" si="39"/>
        <v>2331</v>
      </c>
      <c r="N69" s="64">
        <f t="shared" si="40"/>
        <v>696</v>
      </c>
      <c r="O69" s="64">
        <f t="shared" si="41"/>
        <v>2436</v>
      </c>
      <c r="P69" s="64">
        <f t="shared" si="42"/>
        <v>726</v>
      </c>
      <c r="Q69" s="64">
        <f t="shared" si="43"/>
        <v>2541</v>
      </c>
      <c r="R69" s="64">
        <f t="shared" si="44"/>
        <v>764</v>
      </c>
      <c r="S69" s="64">
        <f t="shared" si="45"/>
        <v>2674</v>
      </c>
      <c r="T69" s="64">
        <f t="shared" si="46"/>
        <v>802</v>
      </c>
      <c r="U69" s="64">
        <f t="shared" si="47"/>
        <v>2807</v>
      </c>
      <c r="V69" s="64">
        <f t="shared" si="48"/>
        <v>840</v>
      </c>
      <c r="W69" s="64">
        <f t="shared" si="49"/>
        <v>2940</v>
      </c>
      <c r="X69" s="64">
        <f t="shared" si="50"/>
        <v>878</v>
      </c>
      <c r="Y69" s="64">
        <f t="shared" si="51"/>
        <v>3073</v>
      </c>
      <c r="Z69" s="72">
        <f t="shared" si="52"/>
        <v>916</v>
      </c>
      <c r="AA69" s="73">
        <f t="shared" si="53"/>
        <v>3206</v>
      </c>
      <c r="AB69" s="90"/>
      <c r="AC69" s="91"/>
    </row>
    <row r="70" spans="1:29" s="76" customFormat="1" ht="12" customHeight="1">
      <c r="A70" s="74" t="s">
        <v>45</v>
      </c>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4" t="s">
        <v>154</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B71" s="77"/>
      <c r="AC71" s="77"/>
    </row>
    <row r="72" spans="1:29" s="76" customFormat="1" ht="12" customHeight="1">
      <c r="A72" s="74" t="s">
        <v>155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t="s">
        <v>39</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t="s">
        <v>46</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B74" s="92" t="s">
        <v>156</v>
      </c>
      <c r="AC74" s="74"/>
    </row>
  </sheetData>
  <mergeCells count="53">
    <mergeCell ref="P4:Q4"/>
    <mergeCell ref="R4:S4"/>
    <mergeCell ref="T4:U4"/>
    <mergeCell ref="A36:AA36"/>
    <mergeCell ref="A37:A39"/>
    <mergeCell ref="B37:C37"/>
    <mergeCell ref="R38:S38"/>
    <mergeCell ref="T38:U38"/>
    <mergeCell ref="V38:W38"/>
    <mergeCell ref="X38:Y38"/>
    <mergeCell ref="V4:W4"/>
    <mergeCell ref="D37:E37"/>
    <mergeCell ref="F37:G37"/>
    <mergeCell ref="H37:I37"/>
    <mergeCell ref="J37:K37"/>
    <mergeCell ref="L37:M37"/>
    <mergeCell ref="B38:C38"/>
    <mergeCell ref="D38:E38"/>
    <mergeCell ref="F38:G38"/>
    <mergeCell ref="H38:I38"/>
    <mergeCell ref="J38:K38"/>
    <mergeCell ref="A1:Y1"/>
    <mergeCell ref="Z1:AC1"/>
    <mergeCell ref="A2:AC2"/>
    <mergeCell ref="A3:A5"/>
    <mergeCell ref="B3:E3"/>
    <mergeCell ref="X3:Y3"/>
    <mergeCell ref="Z3:AA3"/>
    <mergeCell ref="AB3:AC3"/>
    <mergeCell ref="X4:Y4"/>
    <mergeCell ref="B4:C4"/>
    <mergeCell ref="D4:E4"/>
    <mergeCell ref="F4:G4"/>
    <mergeCell ref="H4:I4"/>
    <mergeCell ref="F3:W3"/>
    <mergeCell ref="L4:M4"/>
    <mergeCell ref="Z4:AA4"/>
    <mergeCell ref="J4:K4"/>
    <mergeCell ref="AB4:AC4"/>
    <mergeCell ref="N4:O4"/>
    <mergeCell ref="L38:M38"/>
    <mergeCell ref="N38:O38"/>
    <mergeCell ref="N37:O37"/>
    <mergeCell ref="AB38:AC38"/>
    <mergeCell ref="Z37:AA37"/>
    <mergeCell ref="AB37:AC37"/>
    <mergeCell ref="P38:Q38"/>
    <mergeCell ref="P37:Q37"/>
    <mergeCell ref="R37:S37"/>
    <mergeCell ref="T37:U37"/>
    <mergeCell ref="X37:Y37"/>
    <mergeCell ref="Z38:AA38"/>
    <mergeCell ref="V37:W37"/>
  </mergeCells>
  <phoneticPr fontId="5" type="noConversion"/>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2060"/>
  </sheetPr>
  <dimension ref="A1:IV73"/>
  <sheetViews>
    <sheetView workbookViewId="0">
      <selection activeCell="L19" sqref="L19"/>
    </sheetView>
  </sheetViews>
  <sheetFormatPr defaultColWidth="9" defaultRowHeight="17"/>
  <cols>
    <col min="1" max="1" width="8.90625" style="105" customWidth="1"/>
    <col min="2" max="2" width="6" style="105" customWidth="1"/>
    <col min="3" max="3" width="6.81640625" style="105" customWidth="1"/>
    <col min="4" max="29" width="6" style="105" customWidth="1"/>
    <col min="30" max="30" width="3.1796875" style="105" customWidth="1"/>
    <col min="31" max="31" width="10.453125" style="105" customWidth="1"/>
    <col min="32" max="256" width="9" style="105"/>
    <col min="257" max="257" width="8.90625" style="105" customWidth="1"/>
    <col min="258" max="258" width="6" style="105" customWidth="1"/>
    <col min="259" max="259" width="6.81640625" style="105" customWidth="1"/>
    <col min="260" max="285" width="6" style="105" customWidth="1"/>
    <col min="286" max="286" width="3.1796875" style="105" customWidth="1"/>
    <col min="287" max="287" width="10.453125" style="105" customWidth="1"/>
    <col min="288" max="512" width="9" style="105"/>
    <col min="513" max="513" width="8.90625" style="105" customWidth="1"/>
    <col min="514" max="514" width="6" style="105" customWidth="1"/>
    <col min="515" max="515" width="6.81640625" style="105" customWidth="1"/>
    <col min="516" max="541" width="6" style="105" customWidth="1"/>
    <col min="542" max="542" width="3.1796875" style="105" customWidth="1"/>
    <col min="543" max="543" width="10.453125" style="105" customWidth="1"/>
    <col min="544" max="768" width="9" style="105"/>
    <col min="769" max="769" width="8.90625" style="105" customWidth="1"/>
    <col min="770" max="770" width="6" style="105" customWidth="1"/>
    <col min="771" max="771" width="6.81640625" style="105" customWidth="1"/>
    <col min="772" max="797" width="6" style="105" customWidth="1"/>
    <col min="798" max="798" width="3.1796875" style="105" customWidth="1"/>
    <col min="799" max="799" width="10.453125" style="105" customWidth="1"/>
    <col min="800" max="1024" width="9" style="105"/>
    <col min="1025" max="1025" width="8.90625" style="105" customWidth="1"/>
    <col min="1026" max="1026" width="6" style="105" customWidth="1"/>
    <col min="1027" max="1027" width="6.81640625" style="105" customWidth="1"/>
    <col min="1028" max="1053" width="6" style="105" customWidth="1"/>
    <col min="1054" max="1054" width="3.1796875" style="105" customWidth="1"/>
    <col min="1055" max="1055" width="10.453125" style="105" customWidth="1"/>
    <col min="1056" max="1280" width="9" style="105"/>
    <col min="1281" max="1281" width="8.90625" style="105" customWidth="1"/>
    <col min="1282" max="1282" width="6" style="105" customWidth="1"/>
    <col min="1283" max="1283" width="6.81640625" style="105" customWidth="1"/>
    <col min="1284" max="1309" width="6" style="105" customWidth="1"/>
    <col min="1310" max="1310" width="3.1796875" style="105" customWidth="1"/>
    <col min="1311" max="1311" width="10.453125" style="105" customWidth="1"/>
    <col min="1312" max="1536" width="9" style="105"/>
    <col min="1537" max="1537" width="8.90625" style="105" customWidth="1"/>
    <col min="1538" max="1538" width="6" style="105" customWidth="1"/>
    <col min="1539" max="1539" width="6.81640625" style="105" customWidth="1"/>
    <col min="1540" max="1565" width="6" style="105" customWidth="1"/>
    <col min="1566" max="1566" width="3.1796875" style="105" customWidth="1"/>
    <col min="1567" max="1567" width="10.453125" style="105" customWidth="1"/>
    <col min="1568" max="1792" width="9" style="105"/>
    <col min="1793" max="1793" width="8.90625" style="105" customWidth="1"/>
    <col min="1794" max="1794" width="6" style="105" customWidth="1"/>
    <col min="1795" max="1795" width="6.81640625" style="105" customWidth="1"/>
    <col min="1796" max="1821" width="6" style="105" customWidth="1"/>
    <col min="1822" max="1822" width="3.1796875" style="105" customWidth="1"/>
    <col min="1823" max="1823" width="10.453125" style="105" customWidth="1"/>
    <col min="1824" max="2048" width="9" style="105"/>
    <col min="2049" max="2049" width="8.90625" style="105" customWidth="1"/>
    <col min="2050" max="2050" width="6" style="105" customWidth="1"/>
    <col min="2051" max="2051" width="6.81640625" style="105" customWidth="1"/>
    <col min="2052" max="2077" width="6" style="105" customWidth="1"/>
    <col min="2078" max="2078" width="3.1796875" style="105" customWidth="1"/>
    <col min="2079" max="2079" width="10.453125" style="105" customWidth="1"/>
    <col min="2080" max="2304" width="9" style="105"/>
    <col min="2305" max="2305" width="8.90625" style="105" customWidth="1"/>
    <col min="2306" max="2306" width="6" style="105" customWidth="1"/>
    <col min="2307" max="2307" width="6.81640625" style="105" customWidth="1"/>
    <col min="2308" max="2333" width="6" style="105" customWidth="1"/>
    <col min="2334" max="2334" width="3.1796875" style="105" customWidth="1"/>
    <col min="2335" max="2335" width="10.453125" style="105" customWidth="1"/>
    <col min="2336" max="2560" width="9" style="105"/>
    <col min="2561" max="2561" width="8.90625" style="105" customWidth="1"/>
    <col min="2562" max="2562" width="6" style="105" customWidth="1"/>
    <col min="2563" max="2563" width="6.81640625" style="105" customWidth="1"/>
    <col min="2564" max="2589" width="6" style="105" customWidth="1"/>
    <col min="2590" max="2590" width="3.1796875" style="105" customWidth="1"/>
    <col min="2591" max="2591" width="10.453125" style="105" customWidth="1"/>
    <col min="2592" max="2816" width="9" style="105"/>
    <col min="2817" max="2817" width="8.90625" style="105" customWidth="1"/>
    <col min="2818" max="2818" width="6" style="105" customWidth="1"/>
    <col min="2819" max="2819" width="6.81640625" style="105" customWidth="1"/>
    <col min="2820" max="2845" width="6" style="105" customWidth="1"/>
    <col min="2846" max="2846" width="3.1796875" style="105" customWidth="1"/>
    <col min="2847" max="2847" width="10.453125" style="105" customWidth="1"/>
    <col min="2848" max="3072" width="9" style="105"/>
    <col min="3073" max="3073" width="8.90625" style="105" customWidth="1"/>
    <col min="3074" max="3074" width="6" style="105" customWidth="1"/>
    <col min="3075" max="3075" width="6.81640625" style="105" customWidth="1"/>
    <col min="3076" max="3101" width="6" style="105" customWidth="1"/>
    <col min="3102" max="3102" width="3.1796875" style="105" customWidth="1"/>
    <col min="3103" max="3103" width="10.453125" style="105" customWidth="1"/>
    <col min="3104" max="3328" width="9" style="105"/>
    <col min="3329" max="3329" width="8.90625" style="105" customWidth="1"/>
    <col min="3330" max="3330" width="6" style="105" customWidth="1"/>
    <col min="3331" max="3331" width="6.81640625" style="105" customWidth="1"/>
    <col min="3332" max="3357" width="6" style="105" customWidth="1"/>
    <col min="3358" max="3358" width="3.1796875" style="105" customWidth="1"/>
    <col min="3359" max="3359" width="10.453125" style="105" customWidth="1"/>
    <col min="3360" max="3584" width="9" style="105"/>
    <col min="3585" max="3585" width="8.90625" style="105" customWidth="1"/>
    <col min="3586" max="3586" width="6" style="105" customWidth="1"/>
    <col min="3587" max="3587" width="6.81640625" style="105" customWidth="1"/>
    <col min="3588" max="3613" width="6" style="105" customWidth="1"/>
    <col min="3614" max="3614" width="3.1796875" style="105" customWidth="1"/>
    <col min="3615" max="3615" width="10.453125" style="105" customWidth="1"/>
    <col min="3616" max="3840" width="9" style="105"/>
    <col min="3841" max="3841" width="8.90625" style="105" customWidth="1"/>
    <col min="3842" max="3842" width="6" style="105" customWidth="1"/>
    <col min="3843" max="3843" width="6.81640625" style="105" customWidth="1"/>
    <col min="3844" max="3869" width="6" style="105" customWidth="1"/>
    <col min="3870" max="3870" width="3.1796875" style="105" customWidth="1"/>
    <col min="3871" max="3871" width="10.453125" style="105" customWidth="1"/>
    <col min="3872" max="4096" width="9" style="105"/>
    <col min="4097" max="4097" width="8.90625" style="105" customWidth="1"/>
    <col min="4098" max="4098" width="6" style="105" customWidth="1"/>
    <col min="4099" max="4099" width="6.81640625" style="105" customWidth="1"/>
    <col min="4100" max="4125" width="6" style="105" customWidth="1"/>
    <col min="4126" max="4126" width="3.1796875" style="105" customWidth="1"/>
    <col min="4127" max="4127" width="10.453125" style="105" customWidth="1"/>
    <col min="4128" max="4352" width="9" style="105"/>
    <col min="4353" max="4353" width="8.90625" style="105" customWidth="1"/>
    <col min="4354" max="4354" width="6" style="105" customWidth="1"/>
    <col min="4355" max="4355" width="6.81640625" style="105" customWidth="1"/>
    <col min="4356" max="4381" width="6" style="105" customWidth="1"/>
    <col min="4382" max="4382" width="3.1796875" style="105" customWidth="1"/>
    <col min="4383" max="4383" width="10.453125" style="105" customWidth="1"/>
    <col min="4384" max="4608" width="9" style="105"/>
    <col min="4609" max="4609" width="8.90625" style="105" customWidth="1"/>
    <col min="4610" max="4610" width="6" style="105" customWidth="1"/>
    <col min="4611" max="4611" width="6.81640625" style="105" customWidth="1"/>
    <col min="4612" max="4637" width="6" style="105" customWidth="1"/>
    <col min="4638" max="4638" width="3.1796875" style="105" customWidth="1"/>
    <col min="4639" max="4639" width="10.453125" style="105" customWidth="1"/>
    <col min="4640" max="4864" width="9" style="105"/>
    <col min="4865" max="4865" width="8.90625" style="105" customWidth="1"/>
    <col min="4866" max="4866" width="6" style="105" customWidth="1"/>
    <col min="4867" max="4867" width="6.81640625" style="105" customWidth="1"/>
    <col min="4868" max="4893" width="6" style="105" customWidth="1"/>
    <col min="4894" max="4894" width="3.1796875" style="105" customWidth="1"/>
    <col min="4895" max="4895" width="10.453125" style="105" customWidth="1"/>
    <col min="4896" max="5120" width="9" style="105"/>
    <col min="5121" max="5121" width="8.90625" style="105" customWidth="1"/>
    <col min="5122" max="5122" width="6" style="105" customWidth="1"/>
    <col min="5123" max="5123" width="6.81640625" style="105" customWidth="1"/>
    <col min="5124" max="5149" width="6" style="105" customWidth="1"/>
    <col min="5150" max="5150" width="3.1796875" style="105" customWidth="1"/>
    <col min="5151" max="5151" width="10.453125" style="105" customWidth="1"/>
    <col min="5152" max="5376" width="9" style="105"/>
    <col min="5377" max="5377" width="8.90625" style="105" customWidth="1"/>
    <col min="5378" max="5378" width="6" style="105" customWidth="1"/>
    <col min="5379" max="5379" width="6.81640625" style="105" customWidth="1"/>
    <col min="5380" max="5405" width="6" style="105" customWidth="1"/>
    <col min="5406" max="5406" width="3.1796875" style="105" customWidth="1"/>
    <col min="5407" max="5407" width="10.453125" style="105" customWidth="1"/>
    <col min="5408" max="5632" width="9" style="105"/>
    <col min="5633" max="5633" width="8.90625" style="105" customWidth="1"/>
    <col min="5634" max="5634" width="6" style="105" customWidth="1"/>
    <col min="5635" max="5635" width="6.81640625" style="105" customWidth="1"/>
    <col min="5636" max="5661" width="6" style="105" customWidth="1"/>
    <col min="5662" max="5662" width="3.1796875" style="105" customWidth="1"/>
    <col min="5663" max="5663" width="10.453125" style="105" customWidth="1"/>
    <col min="5664" max="5888" width="9" style="105"/>
    <col min="5889" max="5889" width="8.90625" style="105" customWidth="1"/>
    <col min="5890" max="5890" width="6" style="105" customWidth="1"/>
    <col min="5891" max="5891" width="6.81640625" style="105" customWidth="1"/>
    <col min="5892" max="5917" width="6" style="105" customWidth="1"/>
    <col min="5918" max="5918" width="3.1796875" style="105" customWidth="1"/>
    <col min="5919" max="5919" width="10.453125" style="105" customWidth="1"/>
    <col min="5920" max="6144" width="9" style="105"/>
    <col min="6145" max="6145" width="8.90625" style="105" customWidth="1"/>
    <col min="6146" max="6146" width="6" style="105" customWidth="1"/>
    <col min="6147" max="6147" width="6.81640625" style="105" customWidth="1"/>
    <col min="6148" max="6173" width="6" style="105" customWidth="1"/>
    <col min="6174" max="6174" width="3.1796875" style="105" customWidth="1"/>
    <col min="6175" max="6175" width="10.453125" style="105" customWidth="1"/>
    <col min="6176" max="6400" width="9" style="105"/>
    <col min="6401" max="6401" width="8.90625" style="105" customWidth="1"/>
    <col min="6402" max="6402" width="6" style="105" customWidth="1"/>
    <col min="6403" max="6403" width="6.81640625" style="105" customWidth="1"/>
    <col min="6404" max="6429" width="6" style="105" customWidth="1"/>
    <col min="6430" max="6430" width="3.1796875" style="105" customWidth="1"/>
    <col min="6431" max="6431" width="10.453125" style="105" customWidth="1"/>
    <col min="6432" max="6656" width="9" style="105"/>
    <col min="6657" max="6657" width="8.90625" style="105" customWidth="1"/>
    <col min="6658" max="6658" width="6" style="105" customWidth="1"/>
    <col min="6659" max="6659" width="6.81640625" style="105" customWidth="1"/>
    <col min="6660" max="6685" width="6" style="105" customWidth="1"/>
    <col min="6686" max="6686" width="3.1796875" style="105" customWidth="1"/>
    <col min="6687" max="6687" width="10.453125" style="105" customWidth="1"/>
    <col min="6688" max="6912" width="9" style="105"/>
    <col min="6913" max="6913" width="8.90625" style="105" customWidth="1"/>
    <col min="6914" max="6914" width="6" style="105" customWidth="1"/>
    <col min="6915" max="6915" width="6.81640625" style="105" customWidth="1"/>
    <col min="6916" max="6941" width="6" style="105" customWidth="1"/>
    <col min="6942" max="6942" width="3.1796875" style="105" customWidth="1"/>
    <col min="6943" max="6943" width="10.453125" style="105" customWidth="1"/>
    <col min="6944" max="7168" width="9" style="105"/>
    <col min="7169" max="7169" width="8.90625" style="105" customWidth="1"/>
    <col min="7170" max="7170" width="6" style="105" customWidth="1"/>
    <col min="7171" max="7171" width="6.81640625" style="105" customWidth="1"/>
    <col min="7172" max="7197" width="6" style="105" customWidth="1"/>
    <col min="7198" max="7198" width="3.1796875" style="105" customWidth="1"/>
    <col min="7199" max="7199" width="10.453125" style="105" customWidth="1"/>
    <col min="7200" max="7424" width="9" style="105"/>
    <col min="7425" max="7425" width="8.90625" style="105" customWidth="1"/>
    <col min="7426" max="7426" width="6" style="105" customWidth="1"/>
    <col min="7427" max="7427" width="6.81640625" style="105" customWidth="1"/>
    <col min="7428" max="7453" width="6" style="105" customWidth="1"/>
    <col min="7454" max="7454" width="3.1796875" style="105" customWidth="1"/>
    <col min="7455" max="7455" width="10.453125" style="105" customWidth="1"/>
    <col min="7456" max="7680" width="9" style="105"/>
    <col min="7681" max="7681" width="8.90625" style="105" customWidth="1"/>
    <col min="7682" max="7682" width="6" style="105" customWidth="1"/>
    <col min="7683" max="7683" width="6.81640625" style="105" customWidth="1"/>
    <col min="7684" max="7709" width="6" style="105" customWidth="1"/>
    <col min="7710" max="7710" width="3.1796875" style="105" customWidth="1"/>
    <col min="7711" max="7711" width="10.453125" style="105" customWidth="1"/>
    <col min="7712" max="7936" width="9" style="105"/>
    <col min="7937" max="7937" width="8.90625" style="105" customWidth="1"/>
    <col min="7938" max="7938" width="6" style="105" customWidth="1"/>
    <col min="7939" max="7939" width="6.81640625" style="105" customWidth="1"/>
    <col min="7940" max="7965" width="6" style="105" customWidth="1"/>
    <col min="7966" max="7966" width="3.1796875" style="105" customWidth="1"/>
    <col min="7967" max="7967" width="10.453125" style="105" customWidth="1"/>
    <col min="7968" max="8192" width="9" style="105"/>
    <col min="8193" max="8193" width="8.90625" style="105" customWidth="1"/>
    <col min="8194" max="8194" width="6" style="105" customWidth="1"/>
    <col min="8195" max="8195" width="6.81640625" style="105" customWidth="1"/>
    <col min="8196" max="8221" width="6" style="105" customWidth="1"/>
    <col min="8222" max="8222" width="3.1796875" style="105" customWidth="1"/>
    <col min="8223" max="8223" width="10.453125" style="105" customWidth="1"/>
    <col min="8224" max="8448" width="9" style="105"/>
    <col min="8449" max="8449" width="8.90625" style="105" customWidth="1"/>
    <col min="8450" max="8450" width="6" style="105" customWidth="1"/>
    <col min="8451" max="8451" width="6.81640625" style="105" customWidth="1"/>
    <col min="8452" max="8477" width="6" style="105" customWidth="1"/>
    <col min="8478" max="8478" width="3.1796875" style="105" customWidth="1"/>
    <col min="8479" max="8479" width="10.453125" style="105" customWidth="1"/>
    <col min="8480" max="8704" width="9" style="105"/>
    <col min="8705" max="8705" width="8.90625" style="105" customWidth="1"/>
    <col min="8706" max="8706" width="6" style="105" customWidth="1"/>
    <col min="8707" max="8707" width="6.81640625" style="105" customWidth="1"/>
    <col min="8708" max="8733" width="6" style="105" customWidth="1"/>
    <col min="8734" max="8734" width="3.1796875" style="105" customWidth="1"/>
    <col min="8735" max="8735" width="10.453125" style="105" customWidth="1"/>
    <col min="8736" max="8960" width="9" style="105"/>
    <col min="8961" max="8961" width="8.90625" style="105" customWidth="1"/>
    <col min="8962" max="8962" width="6" style="105" customWidth="1"/>
    <col min="8963" max="8963" width="6.81640625" style="105" customWidth="1"/>
    <col min="8964" max="8989" width="6" style="105" customWidth="1"/>
    <col min="8990" max="8990" width="3.1796875" style="105" customWidth="1"/>
    <col min="8991" max="8991" width="10.453125" style="105" customWidth="1"/>
    <col min="8992" max="9216" width="9" style="105"/>
    <col min="9217" max="9217" width="8.90625" style="105" customWidth="1"/>
    <col min="9218" max="9218" width="6" style="105" customWidth="1"/>
    <col min="9219" max="9219" width="6.81640625" style="105" customWidth="1"/>
    <col min="9220" max="9245" width="6" style="105" customWidth="1"/>
    <col min="9246" max="9246" width="3.1796875" style="105" customWidth="1"/>
    <col min="9247" max="9247" width="10.453125" style="105" customWidth="1"/>
    <col min="9248" max="9472" width="9" style="105"/>
    <col min="9473" max="9473" width="8.90625" style="105" customWidth="1"/>
    <col min="9474" max="9474" width="6" style="105" customWidth="1"/>
    <col min="9475" max="9475" width="6.81640625" style="105" customWidth="1"/>
    <col min="9476" max="9501" width="6" style="105" customWidth="1"/>
    <col min="9502" max="9502" width="3.1796875" style="105" customWidth="1"/>
    <col min="9503" max="9503" width="10.453125" style="105" customWidth="1"/>
    <col min="9504" max="9728" width="9" style="105"/>
    <col min="9729" max="9729" width="8.90625" style="105" customWidth="1"/>
    <col min="9730" max="9730" width="6" style="105" customWidth="1"/>
    <col min="9731" max="9731" width="6.81640625" style="105" customWidth="1"/>
    <col min="9732" max="9757" width="6" style="105" customWidth="1"/>
    <col min="9758" max="9758" width="3.1796875" style="105" customWidth="1"/>
    <col min="9759" max="9759" width="10.453125" style="105" customWidth="1"/>
    <col min="9760" max="9984" width="9" style="105"/>
    <col min="9985" max="9985" width="8.90625" style="105" customWidth="1"/>
    <col min="9986" max="9986" width="6" style="105" customWidth="1"/>
    <col min="9987" max="9987" width="6.81640625" style="105" customWidth="1"/>
    <col min="9988" max="10013" width="6" style="105" customWidth="1"/>
    <col min="10014" max="10014" width="3.1796875" style="105" customWidth="1"/>
    <col min="10015" max="10015" width="10.453125" style="105" customWidth="1"/>
    <col min="10016" max="10240" width="9" style="105"/>
    <col min="10241" max="10241" width="8.90625" style="105" customWidth="1"/>
    <col min="10242" max="10242" width="6" style="105" customWidth="1"/>
    <col min="10243" max="10243" width="6.81640625" style="105" customWidth="1"/>
    <col min="10244" max="10269" width="6" style="105" customWidth="1"/>
    <col min="10270" max="10270" width="3.1796875" style="105" customWidth="1"/>
    <col min="10271" max="10271" width="10.453125" style="105" customWidth="1"/>
    <col min="10272" max="10496" width="9" style="105"/>
    <col min="10497" max="10497" width="8.90625" style="105" customWidth="1"/>
    <col min="10498" max="10498" width="6" style="105" customWidth="1"/>
    <col min="10499" max="10499" width="6.81640625" style="105" customWidth="1"/>
    <col min="10500" max="10525" width="6" style="105" customWidth="1"/>
    <col min="10526" max="10526" width="3.1796875" style="105" customWidth="1"/>
    <col min="10527" max="10527" width="10.453125" style="105" customWidth="1"/>
    <col min="10528" max="10752" width="9" style="105"/>
    <col min="10753" max="10753" width="8.90625" style="105" customWidth="1"/>
    <col min="10754" max="10754" width="6" style="105" customWidth="1"/>
    <col min="10755" max="10755" width="6.81640625" style="105" customWidth="1"/>
    <col min="10756" max="10781" width="6" style="105" customWidth="1"/>
    <col min="10782" max="10782" width="3.1796875" style="105" customWidth="1"/>
    <col min="10783" max="10783" width="10.453125" style="105" customWidth="1"/>
    <col min="10784" max="11008" width="9" style="105"/>
    <col min="11009" max="11009" width="8.90625" style="105" customWidth="1"/>
    <col min="11010" max="11010" width="6" style="105" customWidth="1"/>
    <col min="11011" max="11011" width="6.81640625" style="105" customWidth="1"/>
    <col min="11012" max="11037" width="6" style="105" customWidth="1"/>
    <col min="11038" max="11038" width="3.1796875" style="105" customWidth="1"/>
    <col min="11039" max="11039" width="10.453125" style="105" customWidth="1"/>
    <col min="11040" max="11264" width="9" style="105"/>
    <col min="11265" max="11265" width="8.90625" style="105" customWidth="1"/>
    <col min="11266" max="11266" width="6" style="105" customWidth="1"/>
    <col min="11267" max="11267" width="6.81640625" style="105" customWidth="1"/>
    <col min="11268" max="11293" width="6" style="105" customWidth="1"/>
    <col min="11294" max="11294" width="3.1796875" style="105" customWidth="1"/>
    <col min="11295" max="11295" width="10.453125" style="105" customWidth="1"/>
    <col min="11296" max="11520" width="9" style="105"/>
    <col min="11521" max="11521" width="8.90625" style="105" customWidth="1"/>
    <col min="11522" max="11522" width="6" style="105" customWidth="1"/>
    <col min="11523" max="11523" width="6.81640625" style="105" customWidth="1"/>
    <col min="11524" max="11549" width="6" style="105" customWidth="1"/>
    <col min="11550" max="11550" width="3.1796875" style="105" customWidth="1"/>
    <col min="11551" max="11551" width="10.453125" style="105" customWidth="1"/>
    <col min="11552" max="11776" width="9" style="105"/>
    <col min="11777" max="11777" width="8.90625" style="105" customWidth="1"/>
    <col min="11778" max="11778" width="6" style="105" customWidth="1"/>
    <col min="11779" max="11779" width="6.81640625" style="105" customWidth="1"/>
    <col min="11780" max="11805" width="6" style="105" customWidth="1"/>
    <col min="11806" max="11806" width="3.1796875" style="105" customWidth="1"/>
    <col min="11807" max="11807" width="10.453125" style="105" customWidth="1"/>
    <col min="11808" max="12032" width="9" style="105"/>
    <col min="12033" max="12033" width="8.90625" style="105" customWidth="1"/>
    <col min="12034" max="12034" width="6" style="105" customWidth="1"/>
    <col min="12035" max="12035" width="6.81640625" style="105" customWidth="1"/>
    <col min="12036" max="12061" width="6" style="105" customWidth="1"/>
    <col min="12062" max="12062" width="3.1796875" style="105" customWidth="1"/>
    <col min="12063" max="12063" width="10.453125" style="105" customWidth="1"/>
    <col min="12064" max="12288" width="9" style="105"/>
    <col min="12289" max="12289" width="8.90625" style="105" customWidth="1"/>
    <col min="12290" max="12290" width="6" style="105" customWidth="1"/>
    <col min="12291" max="12291" width="6.81640625" style="105" customWidth="1"/>
    <col min="12292" max="12317" width="6" style="105" customWidth="1"/>
    <col min="12318" max="12318" width="3.1796875" style="105" customWidth="1"/>
    <col min="12319" max="12319" width="10.453125" style="105" customWidth="1"/>
    <col min="12320" max="12544" width="9" style="105"/>
    <col min="12545" max="12545" width="8.90625" style="105" customWidth="1"/>
    <col min="12546" max="12546" width="6" style="105" customWidth="1"/>
    <col min="12547" max="12547" width="6.81640625" style="105" customWidth="1"/>
    <col min="12548" max="12573" width="6" style="105" customWidth="1"/>
    <col min="12574" max="12574" width="3.1796875" style="105" customWidth="1"/>
    <col min="12575" max="12575" width="10.453125" style="105" customWidth="1"/>
    <col min="12576" max="12800" width="9" style="105"/>
    <col min="12801" max="12801" width="8.90625" style="105" customWidth="1"/>
    <col min="12802" max="12802" width="6" style="105" customWidth="1"/>
    <col min="12803" max="12803" width="6.81640625" style="105" customWidth="1"/>
    <col min="12804" max="12829" width="6" style="105" customWidth="1"/>
    <col min="12830" max="12830" width="3.1796875" style="105" customWidth="1"/>
    <col min="12831" max="12831" width="10.453125" style="105" customWidth="1"/>
    <col min="12832" max="13056" width="9" style="105"/>
    <col min="13057" max="13057" width="8.90625" style="105" customWidth="1"/>
    <col min="13058" max="13058" width="6" style="105" customWidth="1"/>
    <col min="13059" max="13059" width="6.81640625" style="105" customWidth="1"/>
    <col min="13060" max="13085" width="6" style="105" customWidth="1"/>
    <col min="13086" max="13086" width="3.1796875" style="105" customWidth="1"/>
    <col min="13087" max="13087" width="10.453125" style="105" customWidth="1"/>
    <col min="13088" max="13312" width="9" style="105"/>
    <col min="13313" max="13313" width="8.90625" style="105" customWidth="1"/>
    <col min="13314" max="13314" width="6" style="105" customWidth="1"/>
    <col min="13315" max="13315" width="6.81640625" style="105" customWidth="1"/>
    <col min="13316" max="13341" width="6" style="105" customWidth="1"/>
    <col min="13342" max="13342" width="3.1796875" style="105" customWidth="1"/>
    <col min="13343" max="13343" width="10.453125" style="105" customWidth="1"/>
    <col min="13344" max="13568" width="9" style="105"/>
    <col min="13569" max="13569" width="8.90625" style="105" customWidth="1"/>
    <col min="13570" max="13570" width="6" style="105" customWidth="1"/>
    <col min="13571" max="13571" width="6.81640625" style="105" customWidth="1"/>
    <col min="13572" max="13597" width="6" style="105" customWidth="1"/>
    <col min="13598" max="13598" width="3.1796875" style="105" customWidth="1"/>
    <col min="13599" max="13599" width="10.453125" style="105" customWidth="1"/>
    <col min="13600" max="13824" width="9" style="105"/>
    <col min="13825" max="13825" width="8.90625" style="105" customWidth="1"/>
    <col min="13826" max="13826" width="6" style="105" customWidth="1"/>
    <col min="13827" max="13827" width="6.81640625" style="105" customWidth="1"/>
    <col min="13828" max="13853" width="6" style="105" customWidth="1"/>
    <col min="13854" max="13854" width="3.1796875" style="105" customWidth="1"/>
    <col min="13855" max="13855" width="10.453125" style="105" customWidth="1"/>
    <col min="13856" max="14080" width="9" style="105"/>
    <col min="14081" max="14081" width="8.90625" style="105" customWidth="1"/>
    <col min="14082" max="14082" width="6" style="105" customWidth="1"/>
    <col min="14083" max="14083" width="6.81640625" style="105" customWidth="1"/>
    <col min="14084" max="14109" width="6" style="105" customWidth="1"/>
    <col min="14110" max="14110" width="3.1796875" style="105" customWidth="1"/>
    <col min="14111" max="14111" width="10.453125" style="105" customWidth="1"/>
    <col min="14112" max="14336" width="9" style="105"/>
    <col min="14337" max="14337" width="8.90625" style="105" customWidth="1"/>
    <col min="14338" max="14338" width="6" style="105" customWidth="1"/>
    <col min="14339" max="14339" width="6.81640625" style="105" customWidth="1"/>
    <col min="14340" max="14365" width="6" style="105" customWidth="1"/>
    <col min="14366" max="14366" width="3.1796875" style="105" customWidth="1"/>
    <col min="14367" max="14367" width="10.453125" style="105" customWidth="1"/>
    <col min="14368" max="14592" width="9" style="105"/>
    <col min="14593" max="14593" width="8.90625" style="105" customWidth="1"/>
    <col min="14594" max="14594" width="6" style="105" customWidth="1"/>
    <col min="14595" max="14595" width="6.81640625" style="105" customWidth="1"/>
    <col min="14596" max="14621" width="6" style="105" customWidth="1"/>
    <col min="14622" max="14622" width="3.1796875" style="105" customWidth="1"/>
    <col min="14623" max="14623" width="10.453125" style="105" customWidth="1"/>
    <col min="14624" max="14848" width="9" style="105"/>
    <col min="14849" max="14849" width="8.90625" style="105" customWidth="1"/>
    <col min="14850" max="14850" width="6" style="105" customWidth="1"/>
    <col min="14851" max="14851" width="6.81640625" style="105" customWidth="1"/>
    <col min="14852" max="14877" width="6" style="105" customWidth="1"/>
    <col min="14878" max="14878" width="3.1796875" style="105" customWidth="1"/>
    <col min="14879" max="14879" width="10.453125" style="105" customWidth="1"/>
    <col min="14880" max="15104" width="9" style="105"/>
    <col min="15105" max="15105" width="8.90625" style="105" customWidth="1"/>
    <col min="15106" max="15106" width="6" style="105" customWidth="1"/>
    <col min="15107" max="15107" width="6.81640625" style="105" customWidth="1"/>
    <col min="15108" max="15133" width="6" style="105" customWidth="1"/>
    <col min="15134" max="15134" width="3.1796875" style="105" customWidth="1"/>
    <col min="15135" max="15135" width="10.453125" style="105" customWidth="1"/>
    <col min="15136" max="15360" width="9" style="105"/>
    <col min="15361" max="15361" width="8.90625" style="105" customWidth="1"/>
    <col min="15362" max="15362" width="6" style="105" customWidth="1"/>
    <col min="15363" max="15363" width="6.81640625" style="105" customWidth="1"/>
    <col min="15364" max="15389" width="6" style="105" customWidth="1"/>
    <col min="15390" max="15390" width="3.1796875" style="105" customWidth="1"/>
    <col min="15391" max="15391" width="10.453125" style="105" customWidth="1"/>
    <col min="15392" max="15616" width="9" style="105"/>
    <col min="15617" max="15617" width="8.90625" style="105" customWidth="1"/>
    <col min="15618" max="15618" width="6" style="105" customWidth="1"/>
    <col min="15619" max="15619" width="6.81640625" style="105" customWidth="1"/>
    <col min="15620" max="15645" width="6" style="105" customWidth="1"/>
    <col min="15646" max="15646" width="3.1796875" style="105" customWidth="1"/>
    <col min="15647" max="15647" width="10.453125" style="105" customWidth="1"/>
    <col min="15648" max="15872" width="9" style="105"/>
    <col min="15873" max="15873" width="8.90625" style="105" customWidth="1"/>
    <col min="15874" max="15874" width="6" style="105" customWidth="1"/>
    <col min="15875" max="15875" width="6.81640625" style="105" customWidth="1"/>
    <col min="15876" max="15901" width="6" style="105" customWidth="1"/>
    <col min="15902" max="15902" width="3.1796875" style="105" customWidth="1"/>
    <col min="15903" max="15903" width="10.453125" style="105" customWidth="1"/>
    <col min="15904" max="16128" width="9" style="105"/>
    <col min="16129" max="16129" width="8.90625" style="105" customWidth="1"/>
    <col min="16130" max="16130" width="6" style="105" customWidth="1"/>
    <col min="16131" max="16131" width="6.81640625" style="105" customWidth="1"/>
    <col min="16132" max="16157" width="6" style="105" customWidth="1"/>
    <col min="16158" max="16158" width="3.1796875" style="105" customWidth="1"/>
    <col min="16159" max="16159" width="10.453125" style="105" customWidth="1"/>
    <col min="16160" max="16384" width="9" style="105"/>
  </cols>
  <sheetData>
    <row r="1" spans="1:31" ht="26.25" customHeight="1" thickBot="1">
      <c r="A1" s="675" t="s">
        <v>157</v>
      </c>
      <c r="B1" s="676"/>
      <c r="C1" s="676"/>
      <c r="D1" s="676"/>
      <c r="E1" s="676"/>
      <c r="F1" s="676"/>
      <c r="G1" s="676"/>
      <c r="H1" s="676"/>
      <c r="I1" s="676"/>
      <c r="J1" s="676"/>
      <c r="K1" s="676"/>
      <c r="L1" s="676"/>
      <c r="M1" s="676"/>
      <c r="N1" s="676"/>
      <c r="O1" s="676"/>
      <c r="P1" s="676"/>
      <c r="Q1" s="676"/>
      <c r="R1" s="676"/>
      <c r="S1" s="676"/>
      <c r="T1" s="676"/>
      <c r="U1" s="676"/>
      <c r="V1" s="676"/>
      <c r="W1" s="676"/>
      <c r="X1" s="676"/>
      <c r="Y1" s="676"/>
      <c r="Z1" s="677"/>
      <c r="AA1" s="678" t="s">
        <v>41</v>
      </c>
      <c r="AB1" s="678"/>
      <c r="AC1" s="678"/>
    </row>
    <row r="2" spans="1:31" ht="12" customHeight="1">
      <c r="A2" s="679"/>
      <c r="B2" s="682" t="s">
        <v>131</v>
      </c>
      <c r="C2" s="683"/>
      <c r="D2" s="683"/>
      <c r="E2" s="683"/>
      <c r="F2" s="683"/>
      <c r="G2" s="683"/>
      <c r="H2" s="683"/>
      <c r="I2" s="683"/>
      <c r="J2" s="683"/>
      <c r="K2" s="683"/>
      <c r="L2" s="683"/>
      <c r="M2" s="683"/>
      <c r="N2" s="683"/>
      <c r="O2" s="683"/>
      <c r="P2" s="683"/>
      <c r="Q2" s="683"/>
      <c r="R2" s="683"/>
      <c r="S2" s="683"/>
      <c r="T2" s="683"/>
      <c r="U2" s="683"/>
      <c r="V2" s="683"/>
      <c r="W2" s="684"/>
      <c r="X2" s="685" t="s">
        <v>158</v>
      </c>
      <c r="Y2" s="685"/>
      <c r="Z2" s="685" t="s">
        <v>159</v>
      </c>
      <c r="AA2" s="685"/>
      <c r="AB2" s="685" t="s">
        <v>160</v>
      </c>
      <c r="AC2" s="686"/>
      <c r="AE2" s="106" t="s">
        <v>30</v>
      </c>
    </row>
    <row r="3" spans="1:31" ht="12" customHeight="1">
      <c r="A3" s="680"/>
      <c r="B3" s="687">
        <v>11100</v>
      </c>
      <c r="C3" s="687"/>
      <c r="D3" s="687">
        <v>12540</v>
      </c>
      <c r="E3" s="687"/>
      <c r="F3" s="687">
        <v>13500</v>
      </c>
      <c r="G3" s="687"/>
      <c r="H3" s="687">
        <v>15840</v>
      </c>
      <c r="I3" s="687"/>
      <c r="J3" s="688">
        <v>16500</v>
      </c>
      <c r="K3" s="690"/>
      <c r="L3" s="687">
        <v>17280</v>
      </c>
      <c r="M3" s="687"/>
      <c r="N3" s="687">
        <v>17880</v>
      </c>
      <c r="O3" s="687"/>
      <c r="P3" s="687">
        <v>19047</v>
      </c>
      <c r="Q3" s="687"/>
      <c r="R3" s="687">
        <v>20008</v>
      </c>
      <c r="S3" s="687"/>
      <c r="T3" s="687">
        <v>21009</v>
      </c>
      <c r="U3" s="687"/>
      <c r="V3" s="687">
        <v>22000</v>
      </c>
      <c r="W3" s="687"/>
      <c r="X3" s="687">
        <v>23100</v>
      </c>
      <c r="Y3" s="687"/>
      <c r="Z3" s="688">
        <v>24000</v>
      </c>
      <c r="AA3" s="690"/>
      <c r="AB3" s="688">
        <v>25200</v>
      </c>
      <c r="AC3" s="689"/>
      <c r="AE3" s="107">
        <v>0.01</v>
      </c>
    </row>
    <row r="4" spans="1:31" ht="12" customHeight="1">
      <c r="A4" s="681"/>
      <c r="B4" s="108" t="s">
        <v>28</v>
      </c>
      <c r="C4" s="108" t="s">
        <v>29</v>
      </c>
      <c r="D4" s="108" t="s">
        <v>28</v>
      </c>
      <c r="E4" s="108" t="s">
        <v>29</v>
      </c>
      <c r="F4" s="108" t="s">
        <v>28</v>
      </c>
      <c r="G4" s="108" t="s">
        <v>29</v>
      </c>
      <c r="H4" s="108" t="s">
        <v>28</v>
      </c>
      <c r="I4" s="108" t="s">
        <v>29</v>
      </c>
      <c r="J4" s="108" t="s">
        <v>28</v>
      </c>
      <c r="K4" s="108" t="s">
        <v>29</v>
      </c>
      <c r="L4" s="108" t="s">
        <v>28</v>
      </c>
      <c r="M4" s="108" t="s">
        <v>29</v>
      </c>
      <c r="N4" s="108" t="s">
        <v>28</v>
      </c>
      <c r="O4" s="108" t="s">
        <v>29</v>
      </c>
      <c r="P4" s="108" t="s">
        <v>28</v>
      </c>
      <c r="Q4" s="108" t="s">
        <v>29</v>
      </c>
      <c r="R4" s="108" t="s">
        <v>28</v>
      </c>
      <c r="S4" s="108" t="s">
        <v>29</v>
      </c>
      <c r="T4" s="108" t="s">
        <v>28</v>
      </c>
      <c r="U4" s="108" t="s">
        <v>29</v>
      </c>
      <c r="V4" s="108" t="s">
        <v>28</v>
      </c>
      <c r="W4" s="108" t="s">
        <v>29</v>
      </c>
      <c r="X4" s="108" t="s">
        <v>28</v>
      </c>
      <c r="Y4" s="108" t="s">
        <v>29</v>
      </c>
      <c r="Z4" s="108" t="s">
        <v>28</v>
      </c>
      <c r="AA4" s="108" t="s">
        <v>29</v>
      </c>
      <c r="AB4" s="108" t="s">
        <v>28</v>
      </c>
      <c r="AC4" s="109" t="s">
        <v>29</v>
      </c>
    </row>
    <row r="5" spans="1:31" s="113" customFormat="1" ht="10" customHeight="1">
      <c r="A5" s="110">
        <v>1</v>
      </c>
      <c r="B5" s="111">
        <f t="shared" ref="B5:B34" si="0">ROUND($B$3*$A5/30*$AE$3*20/100,0)</f>
        <v>1</v>
      </c>
      <c r="C5" s="111">
        <f t="shared" ref="C5:C34" si="1">ROUND($B$3*$A5/30*$AE$3*70/100,0)</f>
        <v>3</v>
      </c>
      <c r="D5" s="111">
        <f t="shared" ref="D5:D34" si="2">ROUND($D$3*$A5/30*$AE$3*20/100,0)</f>
        <v>1</v>
      </c>
      <c r="E5" s="111">
        <f t="shared" ref="E5:E34" si="3">ROUND($D$3*$A5/30*$AE$3*70/100,0)</f>
        <v>3</v>
      </c>
      <c r="F5" s="111">
        <f t="shared" ref="F5:F34" si="4">ROUND($F$3*$A5/30*$AE$3*20/100,0)</f>
        <v>1</v>
      </c>
      <c r="G5" s="111">
        <f t="shared" ref="G5:G34" si="5">ROUND($F$3*$A5/30*$AE$3*70/100,0)</f>
        <v>3</v>
      </c>
      <c r="H5" s="111">
        <f t="shared" ref="H5:H34" si="6">ROUND($H$3*$A5/30*$AE$3*20/100,0)</f>
        <v>1</v>
      </c>
      <c r="I5" s="111">
        <f t="shared" ref="I5:I34" si="7">ROUND($H$3*$A5/30*$AE$3*70/100,0)</f>
        <v>4</v>
      </c>
      <c r="J5" s="111">
        <f t="shared" ref="J5:J34" si="8">ROUND($J$3*$A5/30*$AE$3*20/100,0)</f>
        <v>1</v>
      </c>
      <c r="K5" s="111">
        <f t="shared" ref="K5:K34" si="9">ROUND($J$3*$A5/30*$AE$3*70/100,0)</f>
        <v>4</v>
      </c>
      <c r="L5" s="111">
        <f t="shared" ref="L5:L34" si="10">ROUND($L$3*$A5/30*$AE$3*20/100,0)</f>
        <v>1</v>
      </c>
      <c r="M5" s="111">
        <f t="shared" ref="M5:M34" si="11">ROUND($L$3*$A5/30*$AE$3*70/100,0)</f>
        <v>4</v>
      </c>
      <c r="N5" s="111">
        <f t="shared" ref="N5:N34" si="12">ROUND($N$3*$A5/30*$AE$3*20/100,0)</f>
        <v>1</v>
      </c>
      <c r="O5" s="111">
        <f t="shared" ref="O5:O34" si="13">ROUND($N$3*$A5/30*$AE$3*70/100,0)</f>
        <v>4</v>
      </c>
      <c r="P5" s="111">
        <f t="shared" ref="P5:P34" si="14">ROUND($P$3*$A5/30*$AE$3*20/100,0)</f>
        <v>1</v>
      </c>
      <c r="Q5" s="111">
        <f t="shared" ref="Q5:Q34" si="15">ROUND($P$3*$A5/30*$AE$3*70/100,0)</f>
        <v>4</v>
      </c>
      <c r="R5" s="111">
        <f t="shared" ref="R5:R34" si="16">ROUND($R$3*$A5/30*$AE$3*20/100,0)</f>
        <v>1</v>
      </c>
      <c r="S5" s="111">
        <f t="shared" ref="S5:S34" si="17">ROUND($R$3*$A5/30*$AE$3*70/100,0)</f>
        <v>5</v>
      </c>
      <c r="T5" s="111">
        <f t="shared" ref="T5:T34" si="18">ROUND($T$3*$A5/30*$AE$3*20/100,0)</f>
        <v>1</v>
      </c>
      <c r="U5" s="111">
        <f t="shared" ref="U5:U34" si="19">ROUND($T$3*$A5/30*$AE$3*70/100,0)</f>
        <v>5</v>
      </c>
      <c r="V5" s="111">
        <f t="shared" ref="V5:V34" si="20">ROUND($V$3*$A5/30*$AE$3*20/100,0)</f>
        <v>1</v>
      </c>
      <c r="W5" s="111">
        <f t="shared" ref="W5:W34" si="21">ROUND($V$3*$A5/30*$AE$3*70/100,0)</f>
        <v>5</v>
      </c>
      <c r="X5" s="111">
        <f t="shared" ref="X5:X34" si="22">ROUND($X$3*$A5/30*$AE$3*20/100,0)</f>
        <v>2</v>
      </c>
      <c r="Y5" s="111">
        <f t="shared" ref="Y5:Y34" si="23">ROUND($X$3*$A5/30*$AE$3*70/100,0)</f>
        <v>5</v>
      </c>
      <c r="Z5" s="111">
        <f t="shared" ref="Z5:Z34" si="24">ROUND($Z$3*$A5/30*$AE$3*20/100,0)</f>
        <v>2</v>
      </c>
      <c r="AA5" s="111">
        <f t="shared" ref="AA5:AA34" si="25">ROUND($Z$3*$A5/30*$AE$3*70/100,0)</f>
        <v>6</v>
      </c>
      <c r="AB5" s="111">
        <f t="shared" ref="AB5:AB34" si="26">ROUND($AB$3*$A5/30*$AE$3*20/100,0)</f>
        <v>2</v>
      </c>
      <c r="AC5" s="112">
        <f t="shared" ref="AC5:AC34" si="27">ROUND($AB$3*$A5/30*$AE$3*70/100,0)</f>
        <v>6</v>
      </c>
    </row>
    <row r="6" spans="1:31" s="113" customFormat="1" ht="10" customHeight="1">
      <c r="A6" s="110">
        <v>2</v>
      </c>
      <c r="B6" s="111">
        <f t="shared" si="0"/>
        <v>1</v>
      </c>
      <c r="C6" s="111">
        <f t="shared" si="1"/>
        <v>5</v>
      </c>
      <c r="D6" s="111">
        <f t="shared" si="2"/>
        <v>2</v>
      </c>
      <c r="E6" s="111">
        <f t="shared" si="3"/>
        <v>6</v>
      </c>
      <c r="F6" s="111">
        <f t="shared" si="4"/>
        <v>2</v>
      </c>
      <c r="G6" s="111">
        <f t="shared" si="5"/>
        <v>6</v>
      </c>
      <c r="H6" s="111">
        <f t="shared" si="6"/>
        <v>2</v>
      </c>
      <c r="I6" s="111">
        <f t="shared" si="7"/>
        <v>7</v>
      </c>
      <c r="J6" s="111">
        <f t="shared" si="8"/>
        <v>2</v>
      </c>
      <c r="K6" s="111">
        <f t="shared" si="9"/>
        <v>8</v>
      </c>
      <c r="L6" s="111">
        <f t="shared" si="10"/>
        <v>2</v>
      </c>
      <c r="M6" s="111">
        <f t="shared" si="11"/>
        <v>8</v>
      </c>
      <c r="N6" s="111">
        <f t="shared" si="12"/>
        <v>2</v>
      </c>
      <c r="O6" s="111">
        <f t="shared" si="13"/>
        <v>8</v>
      </c>
      <c r="P6" s="111">
        <f t="shared" si="14"/>
        <v>3</v>
      </c>
      <c r="Q6" s="111">
        <f t="shared" si="15"/>
        <v>9</v>
      </c>
      <c r="R6" s="111">
        <f t="shared" si="16"/>
        <v>3</v>
      </c>
      <c r="S6" s="111">
        <f t="shared" si="17"/>
        <v>9</v>
      </c>
      <c r="T6" s="111">
        <f t="shared" si="18"/>
        <v>3</v>
      </c>
      <c r="U6" s="111">
        <f t="shared" si="19"/>
        <v>10</v>
      </c>
      <c r="V6" s="111">
        <f t="shared" si="20"/>
        <v>3</v>
      </c>
      <c r="W6" s="111">
        <f t="shared" si="21"/>
        <v>10</v>
      </c>
      <c r="X6" s="111">
        <f t="shared" si="22"/>
        <v>3</v>
      </c>
      <c r="Y6" s="111">
        <f t="shared" si="23"/>
        <v>11</v>
      </c>
      <c r="Z6" s="111">
        <f t="shared" si="24"/>
        <v>3</v>
      </c>
      <c r="AA6" s="111">
        <f t="shared" si="25"/>
        <v>11</v>
      </c>
      <c r="AB6" s="111">
        <f t="shared" si="26"/>
        <v>3</v>
      </c>
      <c r="AC6" s="112">
        <f t="shared" si="27"/>
        <v>12</v>
      </c>
    </row>
    <row r="7" spans="1:31" s="113" customFormat="1" ht="10" customHeight="1">
      <c r="A7" s="110">
        <v>3</v>
      </c>
      <c r="B7" s="111">
        <f t="shared" si="0"/>
        <v>2</v>
      </c>
      <c r="C7" s="111">
        <f t="shared" si="1"/>
        <v>8</v>
      </c>
      <c r="D7" s="111">
        <f t="shared" si="2"/>
        <v>3</v>
      </c>
      <c r="E7" s="111">
        <f t="shared" si="3"/>
        <v>9</v>
      </c>
      <c r="F7" s="111">
        <f t="shared" si="4"/>
        <v>3</v>
      </c>
      <c r="G7" s="111">
        <f t="shared" si="5"/>
        <v>9</v>
      </c>
      <c r="H7" s="111">
        <f t="shared" si="6"/>
        <v>3</v>
      </c>
      <c r="I7" s="111">
        <f t="shared" si="7"/>
        <v>11</v>
      </c>
      <c r="J7" s="111">
        <f t="shared" si="8"/>
        <v>3</v>
      </c>
      <c r="K7" s="111">
        <f t="shared" si="9"/>
        <v>12</v>
      </c>
      <c r="L7" s="111">
        <f t="shared" si="10"/>
        <v>3</v>
      </c>
      <c r="M7" s="111">
        <f t="shared" si="11"/>
        <v>12</v>
      </c>
      <c r="N7" s="111">
        <f t="shared" si="12"/>
        <v>4</v>
      </c>
      <c r="O7" s="111">
        <f t="shared" si="13"/>
        <v>13</v>
      </c>
      <c r="P7" s="111">
        <f t="shared" si="14"/>
        <v>4</v>
      </c>
      <c r="Q7" s="111">
        <f t="shared" si="15"/>
        <v>13</v>
      </c>
      <c r="R7" s="111">
        <f t="shared" si="16"/>
        <v>4</v>
      </c>
      <c r="S7" s="111">
        <f t="shared" si="17"/>
        <v>14</v>
      </c>
      <c r="T7" s="111">
        <f t="shared" si="18"/>
        <v>4</v>
      </c>
      <c r="U7" s="111">
        <f t="shared" si="19"/>
        <v>15</v>
      </c>
      <c r="V7" s="111">
        <f t="shared" si="20"/>
        <v>4</v>
      </c>
      <c r="W7" s="111">
        <f t="shared" si="21"/>
        <v>15</v>
      </c>
      <c r="X7" s="111">
        <f t="shared" si="22"/>
        <v>5</v>
      </c>
      <c r="Y7" s="111">
        <f t="shared" si="23"/>
        <v>16</v>
      </c>
      <c r="Z7" s="111">
        <f t="shared" si="24"/>
        <v>5</v>
      </c>
      <c r="AA7" s="111">
        <f t="shared" si="25"/>
        <v>17</v>
      </c>
      <c r="AB7" s="111">
        <f t="shared" si="26"/>
        <v>5</v>
      </c>
      <c r="AC7" s="112">
        <f t="shared" si="27"/>
        <v>18</v>
      </c>
    </row>
    <row r="8" spans="1:31" s="113" customFormat="1" ht="10" customHeight="1">
      <c r="A8" s="110">
        <v>4</v>
      </c>
      <c r="B8" s="111">
        <f t="shared" si="0"/>
        <v>3</v>
      </c>
      <c r="C8" s="111">
        <f t="shared" si="1"/>
        <v>10</v>
      </c>
      <c r="D8" s="111">
        <f t="shared" si="2"/>
        <v>3</v>
      </c>
      <c r="E8" s="111">
        <f t="shared" si="3"/>
        <v>12</v>
      </c>
      <c r="F8" s="111">
        <f t="shared" si="4"/>
        <v>4</v>
      </c>
      <c r="G8" s="111">
        <f t="shared" si="5"/>
        <v>13</v>
      </c>
      <c r="H8" s="111">
        <f t="shared" si="6"/>
        <v>4</v>
      </c>
      <c r="I8" s="111">
        <f t="shared" si="7"/>
        <v>15</v>
      </c>
      <c r="J8" s="111">
        <f t="shared" si="8"/>
        <v>4</v>
      </c>
      <c r="K8" s="111">
        <f t="shared" si="9"/>
        <v>15</v>
      </c>
      <c r="L8" s="111">
        <f t="shared" si="10"/>
        <v>5</v>
      </c>
      <c r="M8" s="111">
        <f t="shared" si="11"/>
        <v>16</v>
      </c>
      <c r="N8" s="111">
        <f t="shared" si="12"/>
        <v>5</v>
      </c>
      <c r="O8" s="111">
        <f t="shared" si="13"/>
        <v>17</v>
      </c>
      <c r="P8" s="111">
        <f t="shared" si="14"/>
        <v>5</v>
      </c>
      <c r="Q8" s="111">
        <f t="shared" si="15"/>
        <v>18</v>
      </c>
      <c r="R8" s="111">
        <f t="shared" si="16"/>
        <v>5</v>
      </c>
      <c r="S8" s="111">
        <f t="shared" si="17"/>
        <v>19</v>
      </c>
      <c r="T8" s="111">
        <f t="shared" si="18"/>
        <v>6</v>
      </c>
      <c r="U8" s="111">
        <f t="shared" si="19"/>
        <v>20</v>
      </c>
      <c r="V8" s="111">
        <f t="shared" si="20"/>
        <v>6</v>
      </c>
      <c r="W8" s="111">
        <f t="shared" si="21"/>
        <v>21</v>
      </c>
      <c r="X8" s="111">
        <f t="shared" si="22"/>
        <v>6</v>
      </c>
      <c r="Y8" s="111">
        <f t="shared" si="23"/>
        <v>22</v>
      </c>
      <c r="Z8" s="111">
        <f t="shared" si="24"/>
        <v>6</v>
      </c>
      <c r="AA8" s="111">
        <f t="shared" si="25"/>
        <v>22</v>
      </c>
      <c r="AB8" s="111">
        <f t="shared" si="26"/>
        <v>7</v>
      </c>
      <c r="AC8" s="112">
        <f t="shared" si="27"/>
        <v>24</v>
      </c>
    </row>
    <row r="9" spans="1:31" s="113" customFormat="1" ht="10" customHeight="1">
      <c r="A9" s="110">
        <v>5</v>
      </c>
      <c r="B9" s="111">
        <f t="shared" si="0"/>
        <v>4</v>
      </c>
      <c r="C9" s="111">
        <f t="shared" si="1"/>
        <v>13</v>
      </c>
      <c r="D9" s="111">
        <f t="shared" si="2"/>
        <v>4</v>
      </c>
      <c r="E9" s="111">
        <f t="shared" si="3"/>
        <v>15</v>
      </c>
      <c r="F9" s="111">
        <f t="shared" si="4"/>
        <v>5</v>
      </c>
      <c r="G9" s="111">
        <f t="shared" si="5"/>
        <v>16</v>
      </c>
      <c r="H9" s="111">
        <f t="shared" si="6"/>
        <v>5</v>
      </c>
      <c r="I9" s="111">
        <f t="shared" si="7"/>
        <v>18</v>
      </c>
      <c r="J9" s="111">
        <f t="shared" si="8"/>
        <v>6</v>
      </c>
      <c r="K9" s="111">
        <f t="shared" si="9"/>
        <v>19</v>
      </c>
      <c r="L9" s="111">
        <f t="shared" si="10"/>
        <v>6</v>
      </c>
      <c r="M9" s="111">
        <f t="shared" si="11"/>
        <v>20</v>
      </c>
      <c r="N9" s="111">
        <f t="shared" si="12"/>
        <v>6</v>
      </c>
      <c r="O9" s="111">
        <f t="shared" si="13"/>
        <v>21</v>
      </c>
      <c r="P9" s="111">
        <f t="shared" si="14"/>
        <v>6</v>
      </c>
      <c r="Q9" s="111">
        <f t="shared" si="15"/>
        <v>22</v>
      </c>
      <c r="R9" s="111">
        <f t="shared" si="16"/>
        <v>7</v>
      </c>
      <c r="S9" s="111">
        <f t="shared" si="17"/>
        <v>23</v>
      </c>
      <c r="T9" s="111">
        <f t="shared" si="18"/>
        <v>7</v>
      </c>
      <c r="U9" s="111">
        <f t="shared" si="19"/>
        <v>25</v>
      </c>
      <c r="V9" s="111">
        <f t="shared" si="20"/>
        <v>7</v>
      </c>
      <c r="W9" s="111">
        <f t="shared" si="21"/>
        <v>26</v>
      </c>
      <c r="X9" s="111">
        <f t="shared" si="22"/>
        <v>8</v>
      </c>
      <c r="Y9" s="111">
        <f t="shared" si="23"/>
        <v>27</v>
      </c>
      <c r="Z9" s="111">
        <f t="shared" si="24"/>
        <v>8</v>
      </c>
      <c r="AA9" s="111">
        <f t="shared" si="25"/>
        <v>28</v>
      </c>
      <c r="AB9" s="111">
        <f t="shared" si="26"/>
        <v>8</v>
      </c>
      <c r="AC9" s="112">
        <f t="shared" si="27"/>
        <v>29</v>
      </c>
    </row>
    <row r="10" spans="1:31" s="113" customFormat="1" ht="10" customHeight="1">
      <c r="A10" s="110">
        <v>6</v>
      </c>
      <c r="B10" s="111">
        <f t="shared" si="0"/>
        <v>4</v>
      </c>
      <c r="C10" s="111">
        <f t="shared" si="1"/>
        <v>16</v>
      </c>
      <c r="D10" s="111">
        <f t="shared" si="2"/>
        <v>5</v>
      </c>
      <c r="E10" s="111">
        <f t="shared" si="3"/>
        <v>18</v>
      </c>
      <c r="F10" s="111">
        <f t="shared" si="4"/>
        <v>5</v>
      </c>
      <c r="G10" s="111">
        <f t="shared" si="5"/>
        <v>19</v>
      </c>
      <c r="H10" s="111">
        <f t="shared" si="6"/>
        <v>6</v>
      </c>
      <c r="I10" s="111">
        <f t="shared" si="7"/>
        <v>22</v>
      </c>
      <c r="J10" s="111">
        <f t="shared" si="8"/>
        <v>7</v>
      </c>
      <c r="K10" s="111">
        <f t="shared" si="9"/>
        <v>23</v>
      </c>
      <c r="L10" s="111">
        <f t="shared" si="10"/>
        <v>7</v>
      </c>
      <c r="M10" s="111">
        <f t="shared" si="11"/>
        <v>24</v>
      </c>
      <c r="N10" s="111">
        <f t="shared" si="12"/>
        <v>7</v>
      </c>
      <c r="O10" s="111">
        <f t="shared" si="13"/>
        <v>25</v>
      </c>
      <c r="P10" s="111">
        <f t="shared" si="14"/>
        <v>8</v>
      </c>
      <c r="Q10" s="111">
        <f t="shared" si="15"/>
        <v>27</v>
      </c>
      <c r="R10" s="111">
        <f t="shared" si="16"/>
        <v>8</v>
      </c>
      <c r="S10" s="111">
        <f t="shared" si="17"/>
        <v>28</v>
      </c>
      <c r="T10" s="111">
        <f t="shared" si="18"/>
        <v>8</v>
      </c>
      <c r="U10" s="111">
        <f t="shared" si="19"/>
        <v>29</v>
      </c>
      <c r="V10" s="111">
        <f t="shared" si="20"/>
        <v>9</v>
      </c>
      <c r="W10" s="111">
        <f t="shared" si="21"/>
        <v>31</v>
      </c>
      <c r="X10" s="111">
        <f t="shared" si="22"/>
        <v>9</v>
      </c>
      <c r="Y10" s="111">
        <f t="shared" si="23"/>
        <v>32</v>
      </c>
      <c r="Z10" s="111">
        <f t="shared" si="24"/>
        <v>10</v>
      </c>
      <c r="AA10" s="111">
        <f t="shared" si="25"/>
        <v>34</v>
      </c>
      <c r="AB10" s="111">
        <f t="shared" si="26"/>
        <v>10</v>
      </c>
      <c r="AC10" s="112">
        <f t="shared" si="27"/>
        <v>35</v>
      </c>
    </row>
    <row r="11" spans="1:31" s="113" customFormat="1" ht="10" customHeight="1">
      <c r="A11" s="110">
        <v>7</v>
      </c>
      <c r="B11" s="111">
        <f t="shared" si="0"/>
        <v>5</v>
      </c>
      <c r="C11" s="111">
        <f t="shared" si="1"/>
        <v>18</v>
      </c>
      <c r="D11" s="111">
        <f t="shared" si="2"/>
        <v>6</v>
      </c>
      <c r="E11" s="111">
        <f t="shared" si="3"/>
        <v>20</v>
      </c>
      <c r="F11" s="111">
        <f t="shared" si="4"/>
        <v>6</v>
      </c>
      <c r="G11" s="111">
        <f t="shared" si="5"/>
        <v>22</v>
      </c>
      <c r="H11" s="111">
        <f t="shared" si="6"/>
        <v>7</v>
      </c>
      <c r="I11" s="111">
        <f t="shared" si="7"/>
        <v>26</v>
      </c>
      <c r="J11" s="111">
        <f t="shared" si="8"/>
        <v>8</v>
      </c>
      <c r="K11" s="111">
        <f t="shared" si="9"/>
        <v>27</v>
      </c>
      <c r="L11" s="111">
        <f t="shared" si="10"/>
        <v>8</v>
      </c>
      <c r="M11" s="111">
        <f t="shared" si="11"/>
        <v>28</v>
      </c>
      <c r="N11" s="111">
        <f t="shared" si="12"/>
        <v>8</v>
      </c>
      <c r="O11" s="111">
        <f t="shared" si="13"/>
        <v>29</v>
      </c>
      <c r="P11" s="111">
        <f t="shared" si="14"/>
        <v>9</v>
      </c>
      <c r="Q11" s="111">
        <f t="shared" si="15"/>
        <v>31</v>
      </c>
      <c r="R11" s="111">
        <f t="shared" si="16"/>
        <v>9</v>
      </c>
      <c r="S11" s="111">
        <f t="shared" si="17"/>
        <v>33</v>
      </c>
      <c r="T11" s="111">
        <f t="shared" si="18"/>
        <v>10</v>
      </c>
      <c r="U11" s="111">
        <f t="shared" si="19"/>
        <v>34</v>
      </c>
      <c r="V11" s="111">
        <f t="shared" si="20"/>
        <v>10</v>
      </c>
      <c r="W11" s="111">
        <f t="shared" si="21"/>
        <v>36</v>
      </c>
      <c r="X11" s="111">
        <f t="shared" si="22"/>
        <v>11</v>
      </c>
      <c r="Y11" s="111">
        <f t="shared" si="23"/>
        <v>38</v>
      </c>
      <c r="Z11" s="111">
        <f t="shared" si="24"/>
        <v>11</v>
      </c>
      <c r="AA11" s="111">
        <f t="shared" si="25"/>
        <v>39</v>
      </c>
      <c r="AB11" s="111">
        <f t="shared" si="26"/>
        <v>12</v>
      </c>
      <c r="AC11" s="112">
        <f t="shared" si="27"/>
        <v>41</v>
      </c>
    </row>
    <row r="12" spans="1:31" s="113" customFormat="1" ht="10" customHeight="1">
      <c r="A12" s="110">
        <v>8</v>
      </c>
      <c r="B12" s="111">
        <f t="shared" si="0"/>
        <v>6</v>
      </c>
      <c r="C12" s="111">
        <f t="shared" si="1"/>
        <v>21</v>
      </c>
      <c r="D12" s="111">
        <f t="shared" si="2"/>
        <v>7</v>
      </c>
      <c r="E12" s="111">
        <f t="shared" si="3"/>
        <v>23</v>
      </c>
      <c r="F12" s="111">
        <f t="shared" si="4"/>
        <v>7</v>
      </c>
      <c r="G12" s="111">
        <f t="shared" si="5"/>
        <v>25</v>
      </c>
      <c r="H12" s="111">
        <f t="shared" si="6"/>
        <v>8</v>
      </c>
      <c r="I12" s="111">
        <f t="shared" si="7"/>
        <v>30</v>
      </c>
      <c r="J12" s="111">
        <f t="shared" si="8"/>
        <v>9</v>
      </c>
      <c r="K12" s="111">
        <f t="shared" si="9"/>
        <v>31</v>
      </c>
      <c r="L12" s="111">
        <f t="shared" si="10"/>
        <v>9</v>
      </c>
      <c r="M12" s="111">
        <f t="shared" si="11"/>
        <v>32</v>
      </c>
      <c r="N12" s="111">
        <f t="shared" si="12"/>
        <v>10</v>
      </c>
      <c r="O12" s="111">
        <f t="shared" si="13"/>
        <v>33</v>
      </c>
      <c r="P12" s="111">
        <f t="shared" si="14"/>
        <v>10</v>
      </c>
      <c r="Q12" s="111">
        <f t="shared" si="15"/>
        <v>36</v>
      </c>
      <c r="R12" s="111">
        <f t="shared" si="16"/>
        <v>11</v>
      </c>
      <c r="S12" s="111">
        <f t="shared" si="17"/>
        <v>37</v>
      </c>
      <c r="T12" s="111">
        <f t="shared" si="18"/>
        <v>11</v>
      </c>
      <c r="U12" s="111">
        <f t="shared" si="19"/>
        <v>39</v>
      </c>
      <c r="V12" s="111">
        <f t="shared" si="20"/>
        <v>12</v>
      </c>
      <c r="W12" s="111">
        <f t="shared" si="21"/>
        <v>41</v>
      </c>
      <c r="X12" s="111">
        <f t="shared" si="22"/>
        <v>12</v>
      </c>
      <c r="Y12" s="111">
        <f t="shared" si="23"/>
        <v>43</v>
      </c>
      <c r="Z12" s="111">
        <f t="shared" si="24"/>
        <v>13</v>
      </c>
      <c r="AA12" s="111">
        <f t="shared" si="25"/>
        <v>45</v>
      </c>
      <c r="AB12" s="111">
        <f t="shared" si="26"/>
        <v>13</v>
      </c>
      <c r="AC12" s="112">
        <f t="shared" si="27"/>
        <v>47</v>
      </c>
    </row>
    <row r="13" spans="1:31" s="113" customFormat="1" ht="10" customHeight="1">
      <c r="A13" s="110">
        <v>9</v>
      </c>
      <c r="B13" s="111">
        <f t="shared" si="0"/>
        <v>7</v>
      </c>
      <c r="C13" s="111">
        <f t="shared" si="1"/>
        <v>23</v>
      </c>
      <c r="D13" s="111">
        <f t="shared" si="2"/>
        <v>8</v>
      </c>
      <c r="E13" s="111">
        <f t="shared" si="3"/>
        <v>26</v>
      </c>
      <c r="F13" s="111">
        <f t="shared" si="4"/>
        <v>8</v>
      </c>
      <c r="G13" s="111">
        <f t="shared" si="5"/>
        <v>28</v>
      </c>
      <c r="H13" s="111">
        <f t="shared" si="6"/>
        <v>10</v>
      </c>
      <c r="I13" s="111">
        <f t="shared" si="7"/>
        <v>33</v>
      </c>
      <c r="J13" s="111">
        <f t="shared" si="8"/>
        <v>10</v>
      </c>
      <c r="K13" s="111">
        <f t="shared" si="9"/>
        <v>35</v>
      </c>
      <c r="L13" s="111">
        <f t="shared" si="10"/>
        <v>10</v>
      </c>
      <c r="M13" s="111">
        <f t="shared" si="11"/>
        <v>36</v>
      </c>
      <c r="N13" s="111">
        <f t="shared" si="12"/>
        <v>11</v>
      </c>
      <c r="O13" s="111">
        <f t="shared" si="13"/>
        <v>38</v>
      </c>
      <c r="P13" s="111">
        <f t="shared" si="14"/>
        <v>11</v>
      </c>
      <c r="Q13" s="111">
        <f t="shared" si="15"/>
        <v>40</v>
      </c>
      <c r="R13" s="111">
        <f t="shared" si="16"/>
        <v>12</v>
      </c>
      <c r="S13" s="111">
        <f t="shared" si="17"/>
        <v>42</v>
      </c>
      <c r="T13" s="111">
        <f t="shared" si="18"/>
        <v>13</v>
      </c>
      <c r="U13" s="111">
        <f t="shared" si="19"/>
        <v>44</v>
      </c>
      <c r="V13" s="111">
        <f t="shared" si="20"/>
        <v>13</v>
      </c>
      <c r="W13" s="111">
        <f t="shared" si="21"/>
        <v>46</v>
      </c>
      <c r="X13" s="111">
        <f t="shared" si="22"/>
        <v>14</v>
      </c>
      <c r="Y13" s="111">
        <f t="shared" si="23"/>
        <v>49</v>
      </c>
      <c r="Z13" s="111">
        <f t="shared" si="24"/>
        <v>14</v>
      </c>
      <c r="AA13" s="111">
        <f t="shared" si="25"/>
        <v>50</v>
      </c>
      <c r="AB13" s="111">
        <f t="shared" si="26"/>
        <v>15</v>
      </c>
      <c r="AC13" s="112">
        <f t="shared" si="27"/>
        <v>53</v>
      </c>
    </row>
    <row r="14" spans="1:31" s="113" customFormat="1" ht="10" customHeight="1">
      <c r="A14" s="110">
        <v>10</v>
      </c>
      <c r="B14" s="111">
        <f t="shared" si="0"/>
        <v>7</v>
      </c>
      <c r="C14" s="111">
        <f t="shared" si="1"/>
        <v>26</v>
      </c>
      <c r="D14" s="111">
        <f t="shared" si="2"/>
        <v>8</v>
      </c>
      <c r="E14" s="111">
        <f t="shared" si="3"/>
        <v>29</v>
      </c>
      <c r="F14" s="111">
        <f t="shared" si="4"/>
        <v>9</v>
      </c>
      <c r="G14" s="111">
        <f t="shared" si="5"/>
        <v>32</v>
      </c>
      <c r="H14" s="111">
        <f t="shared" si="6"/>
        <v>11</v>
      </c>
      <c r="I14" s="111">
        <f t="shared" si="7"/>
        <v>37</v>
      </c>
      <c r="J14" s="111">
        <f t="shared" si="8"/>
        <v>11</v>
      </c>
      <c r="K14" s="111">
        <f t="shared" si="9"/>
        <v>39</v>
      </c>
      <c r="L14" s="111">
        <f t="shared" si="10"/>
        <v>12</v>
      </c>
      <c r="M14" s="111">
        <f t="shared" si="11"/>
        <v>40</v>
      </c>
      <c r="N14" s="111">
        <f t="shared" si="12"/>
        <v>12</v>
      </c>
      <c r="O14" s="111">
        <f t="shared" si="13"/>
        <v>42</v>
      </c>
      <c r="P14" s="111">
        <f t="shared" si="14"/>
        <v>13</v>
      </c>
      <c r="Q14" s="111">
        <f t="shared" si="15"/>
        <v>44</v>
      </c>
      <c r="R14" s="111">
        <f t="shared" si="16"/>
        <v>13</v>
      </c>
      <c r="S14" s="111">
        <f t="shared" si="17"/>
        <v>47</v>
      </c>
      <c r="T14" s="111">
        <f t="shared" si="18"/>
        <v>14</v>
      </c>
      <c r="U14" s="111">
        <f t="shared" si="19"/>
        <v>49</v>
      </c>
      <c r="V14" s="111">
        <f t="shared" si="20"/>
        <v>15</v>
      </c>
      <c r="W14" s="111">
        <f t="shared" si="21"/>
        <v>51</v>
      </c>
      <c r="X14" s="111">
        <f t="shared" si="22"/>
        <v>15</v>
      </c>
      <c r="Y14" s="111">
        <f t="shared" si="23"/>
        <v>54</v>
      </c>
      <c r="Z14" s="111">
        <f t="shared" si="24"/>
        <v>16</v>
      </c>
      <c r="AA14" s="111">
        <f t="shared" si="25"/>
        <v>56</v>
      </c>
      <c r="AB14" s="111">
        <f t="shared" si="26"/>
        <v>17</v>
      </c>
      <c r="AC14" s="112">
        <f t="shared" si="27"/>
        <v>59</v>
      </c>
    </row>
    <row r="15" spans="1:31" s="113" customFormat="1" ht="10" customHeight="1">
      <c r="A15" s="110">
        <v>11</v>
      </c>
      <c r="B15" s="111">
        <f t="shared" si="0"/>
        <v>8</v>
      </c>
      <c r="C15" s="111">
        <f t="shared" si="1"/>
        <v>28</v>
      </c>
      <c r="D15" s="111">
        <f t="shared" si="2"/>
        <v>9</v>
      </c>
      <c r="E15" s="111">
        <f t="shared" si="3"/>
        <v>32</v>
      </c>
      <c r="F15" s="111">
        <f t="shared" si="4"/>
        <v>10</v>
      </c>
      <c r="G15" s="111">
        <f t="shared" si="5"/>
        <v>35</v>
      </c>
      <c r="H15" s="111">
        <f t="shared" si="6"/>
        <v>12</v>
      </c>
      <c r="I15" s="111">
        <f t="shared" si="7"/>
        <v>41</v>
      </c>
      <c r="J15" s="111">
        <f t="shared" si="8"/>
        <v>12</v>
      </c>
      <c r="K15" s="111">
        <f t="shared" si="9"/>
        <v>42</v>
      </c>
      <c r="L15" s="111">
        <f t="shared" si="10"/>
        <v>13</v>
      </c>
      <c r="M15" s="111">
        <f t="shared" si="11"/>
        <v>44</v>
      </c>
      <c r="N15" s="111">
        <f t="shared" si="12"/>
        <v>13</v>
      </c>
      <c r="O15" s="111">
        <f t="shared" si="13"/>
        <v>46</v>
      </c>
      <c r="P15" s="111">
        <f t="shared" si="14"/>
        <v>14</v>
      </c>
      <c r="Q15" s="111">
        <f t="shared" si="15"/>
        <v>49</v>
      </c>
      <c r="R15" s="111">
        <f t="shared" si="16"/>
        <v>15</v>
      </c>
      <c r="S15" s="111">
        <f t="shared" si="17"/>
        <v>51</v>
      </c>
      <c r="T15" s="111">
        <f t="shared" si="18"/>
        <v>15</v>
      </c>
      <c r="U15" s="111">
        <f t="shared" si="19"/>
        <v>54</v>
      </c>
      <c r="V15" s="111">
        <f t="shared" si="20"/>
        <v>16</v>
      </c>
      <c r="W15" s="111">
        <f t="shared" si="21"/>
        <v>56</v>
      </c>
      <c r="X15" s="111">
        <f t="shared" si="22"/>
        <v>17</v>
      </c>
      <c r="Y15" s="111">
        <f t="shared" si="23"/>
        <v>59</v>
      </c>
      <c r="Z15" s="111">
        <f t="shared" si="24"/>
        <v>18</v>
      </c>
      <c r="AA15" s="111">
        <f t="shared" si="25"/>
        <v>62</v>
      </c>
      <c r="AB15" s="111">
        <f t="shared" si="26"/>
        <v>18</v>
      </c>
      <c r="AC15" s="112">
        <f t="shared" si="27"/>
        <v>65</v>
      </c>
    </row>
    <row r="16" spans="1:31" s="113" customFormat="1" ht="10" customHeight="1">
      <c r="A16" s="110">
        <v>12</v>
      </c>
      <c r="B16" s="111">
        <f t="shared" si="0"/>
        <v>9</v>
      </c>
      <c r="C16" s="111">
        <f t="shared" si="1"/>
        <v>31</v>
      </c>
      <c r="D16" s="111">
        <f t="shared" si="2"/>
        <v>10</v>
      </c>
      <c r="E16" s="111">
        <f t="shared" si="3"/>
        <v>35</v>
      </c>
      <c r="F16" s="111">
        <f t="shared" si="4"/>
        <v>11</v>
      </c>
      <c r="G16" s="111">
        <f t="shared" si="5"/>
        <v>38</v>
      </c>
      <c r="H16" s="111">
        <f t="shared" si="6"/>
        <v>13</v>
      </c>
      <c r="I16" s="111">
        <f t="shared" si="7"/>
        <v>44</v>
      </c>
      <c r="J16" s="111">
        <f t="shared" si="8"/>
        <v>13</v>
      </c>
      <c r="K16" s="111">
        <f t="shared" si="9"/>
        <v>46</v>
      </c>
      <c r="L16" s="111">
        <f t="shared" si="10"/>
        <v>14</v>
      </c>
      <c r="M16" s="111">
        <f t="shared" si="11"/>
        <v>48</v>
      </c>
      <c r="N16" s="111">
        <f t="shared" si="12"/>
        <v>14</v>
      </c>
      <c r="O16" s="111">
        <f t="shared" si="13"/>
        <v>50</v>
      </c>
      <c r="P16" s="111">
        <f t="shared" si="14"/>
        <v>15</v>
      </c>
      <c r="Q16" s="111">
        <f t="shared" si="15"/>
        <v>53</v>
      </c>
      <c r="R16" s="111">
        <f t="shared" si="16"/>
        <v>16</v>
      </c>
      <c r="S16" s="111">
        <f t="shared" si="17"/>
        <v>56</v>
      </c>
      <c r="T16" s="111">
        <f t="shared" si="18"/>
        <v>17</v>
      </c>
      <c r="U16" s="111">
        <f t="shared" si="19"/>
        <v>59</v>
      </c>
      <c r="V16" s="111">
        <f t="shared" si="20"/>
        <v>18</v>
      </c>
      <c r="W16" s="111">
        <f t="shared" si="21"/>
        <v>62</v>
      </c>
      <c r="X16" s="111">
        <f t="shared" si="22"/>
        <v>18</v>
      </c>
      <c r="Y16" s="111">
        <f t="shared" si="23"/>
        <v>65</v>
      </c>
      <c r="Z16" s="111">
        <f t="shared" si="24"/>
        <v>19</v>
      </c>
      <c r="AA16" s="111">
        <f t="shared" si="25"/>
        <v>67</v>
      </c>
      <c r="AB16" s="111">
        <f t="shared" si="26"/>
        <v>20</v>
      </c>
      <c r="AC16" s="112">
        <f t="shared" si="27"/>
        <v>71</v>
      </c>
    </row>
    <row r="17" spans="1:29" s="113" customFormat="1" ht="10" customHeight="1">
      <c r="A17" s="110">
        <v>13</v>
      </c>
      <c r="B17" s="111">
        <f t="shared" si="0"/>
        <v>10</v>
      </c>
      <c r="C17" s="111">
        <f t="shared" si="1"/>
        <v>34</v>
      </c>
      <c r="D17" s="111">
        <f t="shared" si="2"/>
        <v>11</v>
      </c>
      <c r="E17" s="111">
        <f t="shared" si="3"/>
        <v>38</v>
      </c>
      <c r="F17" s="111">
        <f t="shared" si="4"/>
        <v>12</v>
      </c>
      <c r="G17" s="111">
        <f t="shared" si="5"/>
        <v>41</v>
      </c>
      <c r="H17" s="111">
        <f t="shared" si="6"/>
        <v>14</v>
      </c>
      <c r="I17" s="111">
        <f t="shared" si="7"/>
        <v>48</v>
      </c>
      <c r="J17" s="111">
        <f t="shared" si="8"/>
        <v>14</v>
      </c>
      <c r="K17" s="111">
        <f t="shared" si="9"/>
        <v>50</v>
      </c>
      <c r="L17" s="111">
        <f t="shared" si="10"/>
        <v>15</v>
      </c>
      <c r="M17" s="111">
        <f t="shared" si="11"/>
        <v>52</v>
      </c>
      <c r="N17" s="111">
        <f t="shared" si="12"/>
        <v>15</v>
      </c>
      <c r="O17" s="111">
        <f t="shared" si="13"/>
        <v>54</v>
      </c>
      <c r="P17" s="111">
        <f t="shared" si="14"/>
        <v>17</v>
      </c>
      <c r="Q17" s="111">
        <f t="shared" si="15"/>
        <v>58</v>
      </c>
      <c r="R17" s="111">
        <f t="shared" si="16"/>
        <v>17</v>
      </c>
      <c r="S17" s="111">
        <f t="shared" si="17"/>
        <v>61</v>
      </c>
      <c r="T17" s="111">
        <f t="shared" si="18"/>
        <v>18</v>
      </c>
      <c r="U17" s="111">
        <f t="shared" si="19"/>
        <v>64</v>
      </c>
      <c r="V17" s="111">
        <f t="shared" si="20"/>
        <v>19</v>
      </c>
      <c r="W17" s="111">
        <f t="shared" si="21"/>
        <v>67</v>
      </c>
      <c r="X17" s="111">
        <f t="shared" si="22"/>
        <v>20</v>
      </c>
      <c r="Y17" s="111">
        <f t="shared" si="23"/>
        <v>70</v>
      </c>
      <c r="Z17" s="111">
        <f t="shared" si="24"/>
        <v>21</v>
      </c>
      <c r="AA17" s="111">
        <f t="shared" si="25"/>
        <v>73</v>
      </c>
      <c r="AB17" s="111">
        <f t="shared" si="26"/>
        <v>22</v>
      </c>
      <c r="AC17" s="112">
        <f t="shared" si="27"/>
        <v>76</v>
      </c>
    </row>
    <row r="18" spans="1:29" s="113" customFormat="1" ht="10" customHeight="1">
      <c r="A18" s="110">
        <v>14</v>
      </c>
      <c r="B18" s="111">
        <f t="shared" si="0"/>
        <v>10</v>
      </c>
      <c r="C18" s="111">
        <f t="shared" si="1"/>
        <v>36</v>
      </c>
      <c r="D18" s="111">
        <f t="shared" si="2"/>
        <v>12</v>
      </c>
      <c r="E18" s="111">
        <f t="shared" si="3"/>
        <v>41</v>
      </c>
      <c r="F18" s="111">
        <f t="shared" si="4"/>
        <v>13</v>
      </c>
      <c r="G18" s="111">
        <f t="shared" si="5"/>
        <v>44</v>
      </c>
      <c r="H18" s="111">
        <f t="shared" si="6"/>
        <v>15</v>
      </c>
      <c r="I18" s="111">
        <f t="shared" si="7"/>
        <v>52</v>
      </c>
      <c r="J18" s="111">
        <f t="shared" si="8"/>
        <v>15</v>
      </c>
      <c r="K18" s="111">
        <f t="shared" si="9"/>
        <v>54</v>
      </c>
      <c r="L18" s="111">
        <f t="shared" si="10"/>
        <v>16</v>
      </c>
      <c r="M18" s="111">
        <f t="shared" si="11"/>
        <v>56</v>
      </c>
      <c r="N18" s="111">
        <f t="shared" si="12"/>
        <v>17</v>
      </c>
      <c r="O18" s="111">
        <f t="shared" si="13"/>
        <v>58</v>
      </c>
      <c r="P18" s="111">
        <f t="shared" si="14"/>
        <v>18</v>
      </c>
      <c r="Q18" s="111">
        <f t="shared" si="15"/>
        <v>62</v>
      </c>
      <c r="R18" s="111">
        <f t="shared" si="16"/>
        <v>19</v>
      </c>
      <c r="S18" s="111">
        <f t="shared" si="17"/>
        <v>65</v>
      </c>
      <c r="T18" s="111">
        <f t="shared" si="18"/>
        <v>20</v>
      </c>
      <c r="U18" s="111">
        <f t="shared" si="19"/>
        <v>69</v>
      </c>
      <c r="V18" s="111">
        <f t="shared" si="20"/>
        <v>21</v>
      </c>
      <c r="W18" s="111">
        <f t="shared" si="21"/>
        <v>72</v>
      </c>
      <c r="X18" s="111">
        <f t="shared" si="22"/>
        <v>22</v>
      </c>
      <c r="Y18" s="111">
        <f t="shared" si="23"/>
        <v>75</v>
      </c>
      <c r="Z18" s="111">
        <f t="shared" si="24"/>
        <v>22</v>
      </c>
      <c r="AA18" s="111">
        <f t="shared" si="25"/>
        <v>78</v>
      </c>
      <c r="AB18" s="111">
        <f t="shared" si="26"/>
        <v>24</v>
      </c>
      <c r="AC18" s="112">
        <f t="shared" si="27"/>
        <v>82</v>
      </c>
    </row>
    <row r="19" spans="1:29" s="113" customFormat="1" ht="10" customHeight="1">
      <c r="A19" s="110">
        <v>15</v>
      </c>
      <c r="B19" s="111">
        <f t="shared" si="0"/>
        <v>11</v>
      </c>
      <c r="C19" s="111">
        <f t="shared" si="1"/>
        <v>39</v>
      </c>
      <c r="D19" s="111">
        <f t="shared" si="2"/>
        <v>13</v>
      </c>
      <c r="E19" s="111">
        <f t="shared" si="3"/>
        <v>44</v>
      </c>
      <c r="F19" s="111">
        <f t="shared" si="4"/>
        <v>14</v>
      </c>
      <c r="G19" s="111">
        <f t="shared" si="5"/>
        <v>47</v>
      </c>
      <c r="H19" s="111">
        <f t="shared" si="6"/>
        <v>16</v>
      </c>
      <c r="I19" s="111">
        <f t="shared" si="7"/>
        <v>55</v>
      </c>
      <c r="J19" s="111">
        <f t="shared" si="8"/>
        <v>17</v>
      </c>
      <c r="K19" s="111">
        <f t="shared" si="9"/>
        <v>58</v>
      </c>
      <c r="L19" s="111">
        <f t="shared" si="10"/>
        <v>17</v>
      </c>
      <c r="M19" s="111">
        <f t="shared" si="11"/>
        <v>60</v>
      </c>
      <c r="N19" s="111">
        <f t="shared" si="12"/>
        <v>18</v>
      </c>
      <c r="O19" s="111">
        <f t="shared" si="13"/>
        <v>63</v>
      </c>
      <c r="P19" s="111">
        <f t="shared" si="14"/>
        <v>19</v>
      </c>
      <c r="Q19" s="111">
        <f t="shared" si="15"/>
        <v>67</v>
      </c>
      <c r="R19" s="111">
        <f t="shared" si="16"/>
        <v>20</v>
      </c>
      <c r="S19" s="111">
        <f t="shared" si="17"/>
        <v>70</v>
      </c>
      <c r="T19" s="111">
        <f t="shared" si="18"/>
        <v>21</v>
      </c>
      <c r="U19" s="111">
        <f t="shared" si="19"/>
        <v>74</v>
      </c>
      <c r="V19" s="111">
        <f t="shared" si="20"/>
        <v>22</v>
      </c>
      <c r="W19" s="111">
        <f t="shared" si="21"/>
        <v>77</v>
      </c>
      <c r="X19" s="111">
        <f t="shared" si="22"/>
        <v>23</v>
      </c>
      <c r="Y19" s="111">
        <f t="shared" si="23"/>
        <v>81</v>
      </c>
      <c r="Z19" s="111">
        <f t="shared" si="24"/>
        <v>24</v>
      </c>
      <c r="AA19" s="111">
        <f t="shared" si="25"/>
        <v>84</v>
      </c>
      <c r="AB19" s="111">
        <f t="shared" si="26"/>
        <v>25</v>
      </c>
      <c r="AC19" s="112">
        <f t="shared" si="27"/>
        <v>88</v>
      </c>
    </row>
    <row r="20" spans="1:29" s="113" customFormat="1" ht="10" customHeight="1">
      <c r="A20" s="110">
        <v>16</v>
      </c>
      <c r="B20" s="111">
        <f t="shared" si="0"/>
        <v>12</v>
      </c>
      <c r="C20" s="111">
        <f t="shared" si="1"/>
        <v>41</v>
      </c>
      <c r="D20" s="111">
        <f t="shared" si="2"/>
        <v>13</v>
      </c>
      <c r="E20" s="111">
        <f t="shared" si="3"/>
        <v>47</v>
      </c>
      <c r="F20" s="111">
        <f t="shared" si="4"/>
        <v>14</v>
      </c>
      <c r="G20" s="111">
        <f t="shared" si="5"/>
        <v>50</v>
      </c>
      <c r="H20" s="111">
        <f t="shared" si="6"/>
        <v>17</v>
      </c>
      <c r="I20" s="111">
        <f t="shared" si="7"/>
        <v>59</v>
      </c>
      <c r="J20" s="111">
        <f t="shared" si="8"/>
        <v>18</v>
      </c>
      <c r="K20" s="111">
        <f t="shared" si="9"/>
        <v>62</v>
      </c>
      <c r="L20" s="111">
        <f t="shared" si="10"/>
        <v>18</v>
      </c>
      <c r="M20" s="111">
        <f t="shared" si="11"/>
        <v>65</v>
      </c>
      <c r="N20" s="111">
        <f t="shared" si="12"/>
        <v>19</v>
      </c>
      <c r="O20" s="111">
        <f t="shared" si="13"/>
        <v>67</v>
      </c>
      <c r="P20" s="111">
        <f t="shared" si="14"/>
        <v>20</v>
      </c>
      <c r="Q20" s="111">
        <f t="shared" si="15"/>
        <v>71</v>
      </c>
      <c r="R20" s="111">
        <f t="shared" si="16"/>
        <v>21</v>
      </c>
      <c r="S20" s="111">
        <f t="shared" si="17"/>
        <v>75</v>
      </c>
      <c r="T20" s="111">
        <f t="shared" si="18"/>
        <v>22</v>
      </c>
      <c r="U20" s="111">
        <f t="shared" si="19"/>
        <v>78</v>
      </c>
      <c r="V20" s="111">
        <f t="shared" si="20"/>
        <v>23</v>
      </c>
      <c r="W20" s="111">
        <f t="shared" si="21"/>
        <v>82</v>
      </c>
      <c r="X20" s="111">
        <f t="shared" si="22"/>
        <v>25</v>
      </c>
      <c r="Y20" s="111">
        <f t="shared" si="23"/>
        <v>86</v>
      </c>
      <c r="Z20" s="111">
        <f t="shared" si="24"/>
        <v>26</v>
      </c>
      <c r="AA20" s="111">
        <f t="shared" si="25"/>
        <v>90</v>
      </c>
      <c r="AB20" s="111">
        <f t="shared" si="26"/>
        <v>27</v>
      </c>
      <c r="AC20" s="112">
        <f t="shared" si="27"/>
        <v>94</v>
      </c>
    </row>
    <row r="21" spans="1:29" s="113" customFormat="1" ht="10" customHeight="1">
      <c r="A21" s="110">
        <v>17</v>
      </c>
      <c r="B21" s="111">
        <f t="shared" si="0"/>
        <v>13</v>
      </c>
      <c r="C21" s="111">
        <f t="shared" si="1"/>
        <v>44</v>
      </c>
      <c r="D21" s="111">
        <f t="shared" si="2"/>
        <v>14</v>
      </c>
      <c r="E21" s="111">
        <f t="shared" si="3"/>
        <v>50</v>
      </c>
      <c r="F21" s="111">
        <f t="shared" si="4"/>
        <v>15</v>
      </c>
      <c r="G21" s="111">
        <f t="shared" si="5"/>
        <v>54</v>
      </c>
      <c r="H21" s="111">
        <f t="shared" si="6"/>
        <v>18</v>
      </c>
      <c r="I21" s="111">
        <f t="shared" si="7"/>
        <v>63</v>
      </c>
      <c r="J21" s="111">
        <f t="shared" si="8"/>
        <v>19</v>
      </c>
      <c r="K21" s="111">
        <f t="shared" si="9"/>
        <v>65</v>
      </c>
      <c r="L21" s="111">
        <f t="shared" si="10"/>
        <v>20</v>
      </c>
      <c r="M21" s="111">
        <f t="shared" si="11"/>
        <v>69</v>
      </c>
      <c r="N21" s="111">
        <f t="shared" si="12"/>
        <v>20</v>
      </c>
      <c r="O21" s="111">
        <f t="shared" si="13"/>
        <v>71</v>
      </c>
      <c r="P21" s="111">
        <f t="shared" si="14"/>
        <v>22</v>
      </c>
      <c r="Q21" s="111">
        <f t="shared" si="15"/>
        <v>76</v>
      </c>
      <c r="R21" s="111">
        <f t="shared" si="16"/>
        <v>23</v>
      </c>
      <c r="S21" s="111">
        <f t="shared" si="17"/>
        <v>79</v>
      </c>
      <c r="T21" s="111">
        <f t="shared" si="18"/>
        <v>24</v>
      </c>
      <c r="U21" s="111">
        <f t="shared" si="19"/>
        <v>83</v>
      </c>
      <c r="V21" s="111">
        <f t="shared" si="20"/>
        <v>25</v>
      </c>
      <c r="W21" s="111">
        <f t="shared" si="21"/>
        <v>87</v>
      </c>
      <c r="X21" s="111">
        <f t="shared" si="22"/>
        <v>26</v>
      </c>
      <c r="Y21" s="111">
        <f t="shared" si="23"/>
        <v>92</v>
      </c>
      <c r="Z21" s="111">
        <f t="shared" si="24"/>
        <v>27</v>
      </c>
      <c r="AA21" s="111">
        <f t="shared" si="25"/>
        <v>95</v>
      </c>
      <c r="AB21" s="111">
        <f t="shared" si="26"/>
        <v>29</v>
      </c>
      <c r="AC21" s="112">
        <f t="shared" si="27"/>
        <v>100</v>
      </c>
    </row>
    <row r="22" spans="1:29" s="113" customFormat="1" ht="10" customHeight="1">
      <c r="A22" s="110">
        <v>18</v>
      </c>
      <c r="B22" s="111">
        <f t="shared" si="0"/>
        <v>13</v>
      </c>
      <c r="C22" s="111">
        <f t="shared" si="1"/>
        <v>47</v>
      </c>
      <c r="D22" s="111">
        <f t="shared" si="2"/>
        <v>15</v>
      </c>
      <c r="E22" s="111">
        <f t="shared" si="3"/>
        <v>53</v>
      </c>
      <c r="F22" s="111">
        <f t="shared" si="4"/>
        <v>16</v>
      </c>
      <c r="G22" s="111">
        <f t="shared" si="5"/>
        <v>57</v>
      </c>
      <c r="H22" s="111">
        <f t="shared" si="6"/>
        <v>19</v>
      </c>
      <c r="I22" s="111">
        <f t="shared" si="7"/>
        <v>67</v>
      </c>
      <c r="J22" s="111">
        <f t="shared" si="8"/>
        <v>20</v>
      </c>
      <c r="K22" s="111">
        <f t="shared" si="9"/>
        <v>69</v>
      </c>
      <c r="L22" s="111">
        <f t="shared" si="10"/>
        <v>21</v>
      </c>
      <c r="M22" s="111">
        <f t="shared" si="11"/>
        <v>73</v>
      </c>
      <c r="N22" s="111">
        <f t="shared" si="12"/>
        <v>21</v>
      </c>
      <c r="O22" s="111">
        <f t="shared" si="13"/>
        <v>75</v>
      </c>
      <c r="P22" s="111">
        <f t="shared" si="14"/>
        <v>23</v>
      </c>
      <c r="Q22" s="111">
        <f t="shared" si="15"/>
        <v>80</v>
      </c>
      <c r="R22" s="111">
        <f t="shared" si="16"/>
        <v>24</v>
      </c>
      <c r="S22" s="111">
        <f t="shared" si="17"/>
        <v>84</v>
      </c>
      <c r="T22" s="111">
        <f t="shared" si="18"/>
        <v>25</v>
      </c>
      <c r="U22" s="111">
        <f t="shared" si="19"/>
        <v>88</v>
      </c>
      <c r="V22" s="111">
        <f t="shared" si="20"/>
        <v>26</v>
      </c>
      <c r="W22" s="111">
        <f t="shared" si="21"/>
        <v>92</v>
      </c>
      <c r="X22" s="111">
        <f t="shared" si="22"/>
        <v>28</v>
      </c>
      <c r="Y22" s="111">
        <f t="shared" si="23"/>
        <v>97</v>
      </c>
      <c r="Z22" s="111">
        <f t="shared" si="24"/>
        <v>29</v>
      </c>
      <c r="AA22" s="111">
        <f t="shared" si="25"/>
        <v>101</v>
      </c>
      <c r="AB22" s="111">
        <f t="shared" si="26"/>
        <v>30</v>
      </c>
      <c r="AC22" s="112">
        <f t="shared" si="27"/>
        <v>106</v>
      </c>
    </row>
    <row r="23" spans="1:29" s="113" customFormat="1" ht="10" customHeight="1">
      <c r="A23" s="110">
        <v>19</v>
      </c>
      <c r="B23" s="111">
        <f t="shared" si="0"/>
        <v>14</v>
      </c>
      <c r="C23" s="111">
        <f t="shared" si="1"/>
        <v>49</v>
      </c>
      <c r="D23" s="111">
        <f t="shared" si="2"/>
        <v>16</v>
      </c>
      <c r="E23" s="111">
        <f t="shared" si="3"/>
        <v>56</v>
      </c>
      <c r="F23" s="111">
        <f t="shared" si="4"/>
        <v>17</v>
      </c>
      <c r="G23" s="111">
        <f t="shared" si="5"/>
        <v>60</v>
      </c>
      <c r="H23" s="111">
        <f t="shared" si="6"/>
        <v>20</v>
      </c>
      <c r="I23" s="111">
        <f t="shared" si="7"/>
        <v>70</v>
      </c>
      <c r="J23" s="111">
        <f t="shared" si="8"/>
        <v>21</v>
      </c>
      <c r="K23" s="111">
        <f t="shared" si="9"/>
        <v>73</v>
      </c>
      <c r="L23" s="111">
        <f t="shared" si="10"/>
        <v>22</v>
      </c>
      <c r="M23" s="111">
        <f t="shared" si="11"/>
        <v>77</v>
      </c>
      <c r="N23" s="111">
        <f t="shared" si="12"/>
        <v>23</v>
      </c>
      <c r="O23" s="111">
        <f t="shared" si="13"/>
        <v>79</v>
      </c>
      <c r="P23" s="111">
        <f t="shared" si="14"/>
        <v>24</v>
      </c>
      <c r="Q23" s="111">
        <f t="shared" si="15"/>
        <v>84</v>
      </c>
      <c r="R23" s="111">
        <f t="shared" si="16"/>
        <v>25</v>
      </c>
      <c r="S23" s="111">
        <f t="shared" si="17"/>
        <v>89</v>
      </c>
      <c r="T23" s="111">
        <f t="shared" si="18"/>
        <v>27</v>
      </c>
      <c r="U23" s="111">
        <f t="shared" si="19"/>
        <v>93</v>
      </c>
      <c r="V23" s="111">
        <f t="shared" si="20"/>
        <v>28</v>
      </c>
      <c r="W23" s="111">
        <f t="shared" si="21"/>
        <v>98</v>
      </c>
      <c r="X23" s="111">
        <f t="shared" si="22"/>
        <v>29</v>
      </c>
      <c r="Y23" s="111">
        <f t="shared" si="23"/>
        <v>102</v>
      </c>
      <c r="Z23" s="111">
        <f t="shared" si="24"/>
        <v>30</v>
      </c>
      <c r="AA23" s="111">
        <f t="shared" si="25"/>
        <v>106</v>
      </c>
      <c r="AB23" s="111">
        <f t="shared" si="26"/>
        <v>32</v>
      </c>
      <c r="AC23" s="112">
        <f t="shared" si="27"/>
        <v>112</v>
      </c>
    </row>
    <row r="24" spans="1:29" s="113" customFormat="1" ht="10" customHeight="1">
      <c r="A24" s="110">
        <v>20</v>
      </c>
      <c r="B24" s="111">
        <f t="shared" si="0"/>
        <v>15</v>
      </c>
      <c r="C24" s="111">
        <f t="shared" si="1"/>
        <v>52</v>
      </c>
      <c r="D24" s="111">
        <f t="shared" si="2"/>
        <v>17</v>
      </c>
      <c r="E24" s="111">
        <f t="shared" si="3"/>
        <v>59</v>
      </c>
      <c r="F24" s="111">
        <f t="shared" si="4"/>
        <v>18</v>
      </c>
      <c r="G24" s="111">
        <f t="shared" si="5"/>
        <v>63</v>
      </c>
      <c r="H24" s="111">
        <f t="shared" si="6"/>
        <v>21</v>
      </c>
      <c r="I24" s="111">
        <f t="shared" si="7"/>
        <v>74</v>
      </c>
      <c r="J24" s="111">
        <f t="shared" si="8"/>
        <v>22</v>
      </c>
      <c r="K24" s="111">
        <f t="shared" si="9"/>
        <v>77</v>
      </c>
      <c r="L24" s="111">
        <f t="shared" si="10"/>
        <v>23</v>
      </c>
      <c r="M24" s="111">
        <f t="shared" si="11"/>
        <v>81</v>
      </c>
      <c r="N24" s="111">
        <f t="shared" si="12"/>
        <v>24</v>
      </c>
      <c r="O24" s="111">
        <f t="shared" si="13"/>
        <v>83</v>
      </c>
      <c r="P24" s="111">
        <f t="shared" si="14"/>
        <v>25</v>
      </c>
      <c r="Q24" s="111">
        <f t="shared" si="15"/>
        <v>89</v>
      </c>
      <c r="R24" s="111">
        <f t="shared" si="16"/>
        <v>27</v>
      </c>
      <c r="S24" s="111">
        <f t="shared" si="17"/>
        <v>93</v>
      </c>
      <c r="T24" s="111">
        <f t="shared" si="18"/>
        <v>28</v>
      </c>
      <c r="U24" s="111">
        <f t="shared" si="19"/>
        <v>98</v>
      </c>
      <c r="V24" s="111">
        <f t="shared" si="20"/>
        <v>29</v>
      </c>
      <c r="W24" s="111">
        <f t="shared" si="21"/>
        <v>103</v>
      </c>
      <c r="X24" s="111">
        <f t="shared" si="22"/>
        <v>31</v>
      </c>
      <c r="Y24" s="111">
        <f t="shared" si="23"/>
        <v>108</v>
      </c>
      <c r="Z24" s="111">
        <f t="shared" si="24"/>
        <v>32</v>
      </c>
      <c r="AA24" s="111">
        <f t="shared" si="25"/>
        <v>112</v>
      </c>
      <c r="AB24" s="111">
        <f t="shared" si="26"/>
        <v>34</v>
      </c>
      <c r="AC24" s="112">
        <f t="shared" si="27"/>
        <v>118</v>
      </c>
    </row>
    <row r="25" spans="1:29" s="113" customFormat="1" ht="10" customHeight="1">
      <c r="A25" s="110">
        <v>21</v>
      </c>
      <c r="B25" s="111">
        <f t="shared" si="0"/>
        <v>16</v>
      </c>
      <c r="C25" s="111">
        <f t="shared" si="1"/>
        <v>54</v>
      </c>
      <c r="D25" s="111">
        <f t="shared" si="2"/>
        <v>18</v>
      </c>
      <c r="E25" s="111">
        <f t="shared" si="3"/>
        <v>61</v>
      </c>
      <c r="F25" s="111">
        <f t="shared" si="4"/>
        <v>19</v>
      </c>
      <c r="G25" s="111">
        <f t="shared" si="5"/>
        <v>66</v>
      </c>
      <c r="H25" s="111">
        <f t="shared" si="6"/>
        <v>22</v>
      </c>
      <c r="I25" s="111">
        <f t="shared" si="7"/>
        <v>78</v>
      </c>
      <c r="J25" s="111">
        <f t="shared" si="8"/>
        <v>23</v>
      </c>
      <c r="K25" s="111">
        <f t="shared" si="9"/>
        <v>81</v>
      </c>
      <c r="L25" s="111">
        <f t="shared" si="10"/>
        <v>24</v>
      </c>
      <c r="M25" s="111">
        <f t="shared" si="11"/>
        <v>85</v>
      </c>
      <c r="N25" s="111">
        <f t="shared" si="12"/>
        <v>25</v>
      </c>
      <c r="O25" s="111">
        <f t="shared" si="13"/>
        <v>88</v>
      </c>
      <c r="P25" s="111">
        <f t="shared" si="14"/>
        <v>27</v>
      </c>
      <c r="Q25" s="111">
        <f t="shared" si="15"/>
        <v>93</v>
      </c>
      <c r="R25" s="111">
        <f t="shared" si="16"/>
        <v>28</v>
      </c>
      <c r="S25" s="111">
        <f t="shared" si="17"/>
        <v>98</v>
      </c>
      <c r="T25" s="111">
        <f t="shared" si="18"/>
        <v>29</v>
      </c>
      <c r="U25" s="111">
        <f t="shared" si="19"/>
        <v>103</v>
      </c>
      <c r="V25" s="111">
        <f t="shared" si="20"/>
        <v>31</v>
      </c>
      <c r="W25" s="111">
        <f t="shared" si="21"/>
        <v>108</v>
      </c>
      <c r="X25" s="111">
        <f t="shared" si="22"/>
        <v>32</v>
      </c>
      <c r="Y25" s="111">
        <f t="shared" si="23"/>
        <v>113</v>
      </c>
      <c r="Z25" s="111">
        <f t="shared" si="24"/>
        <v>34</v>
      </c>
      <c r="AA25" s="111">
        <f t="shared" si="25"/>
        <v>118</v>
      </c>
      <c r="AB25" s="111">
        <f t="shared" si="26"/>
        <v>35</v>
      </c>
      <c r="AC25" s="112">
        <f t="shared" si="27"/>
        <v>123</v>
      </c>
    </row>
    <row r="26" spans="1:29" s="113" customFormat="1" ht="10" customHeight="1">
      <c r="A26" s="110">
        <v>22</v>
      </c>
      <c r="B26" s="111">
        <f t="shared" si="0"/>
        <v>16</v>
      </c>
      <c r="C26" s="111">
        <f t="shared" si="1"/>
        <v>57</v>
      </c>
      <c r="D26" s="111">
        <f t="shared" si="2"/>
        <v>18</v>
      </c>
      <c r="E26" s="111">
        <f t="shared" si="3"/>
        <v>64</v>
      </c>
      <c r="F26" s="111">
        <f t="shared" si="4"/>
        <v>20</v>
      </c>
      <c r="G26" s="111">
        <f t="shared" si="5"/>
        <v>69</v>
      </c>
      <c r="H26" s="111">
        <f t="shared" si="6"/>
        <v>23</v>
      </c>
      <c r="I26" s="111">
        <f t="shared" si="7"/>
        <v>81</v>
      </c>
      <c r="J26" s="111">
        <f t="shared" si="8"/>
        <v>24</v>
      </c>
      <c r="K26" s="111">
        <f t="shared" si="9"/>
        <v>85</v>
      </c>
      <c r="L26" s="111">
        <f t="shared" si="10"/>
        <v>25</v>
      </c>
      <c r="M26" s="111">
        <f t="shared" si="11"/>
        <v>89</v>
      </c>
      <c r="N26" s="111">
        <f t="shared" si="12"/>
        <v>26</v>
      </c>
      <c r="O26" s="111">
        <f t="shared" si="13"/>
        <v>92</v>
      </c>
      <c r="P26" s="111">
        <f t="shared" si="14"/>
        <v>28</v>
      </c>
      <c r="Q26" s="111">
        <f t="shared" si="15"/>
        <v>98</v>
      </c>
      <c r="R26" s="111">
        <f t="shared" si="16"/>
        <v>29</v>
      </c>
      <c r="S26" s="111">
        <f t="shared" si="17"/>
        <v>103</v>
      </c>
      <c r="T26" s="111">
        <f t="shared" si="18"/>
        <v>31</v>
      </c>
      <c r="U26" s="111">
        <f t="shared" si="19"/>
        <v>108</v>
      </c>
      <c r="V26" s="111">
        <f t="shared" si="20"/>
        <v>32</v>
      </c>
      <c r="W26" s="111">
        <f t="shared" si="21"/>
        <v>113</v>
      </c>
      <c r="X26" s="111">
        <f t="shared" si="22"/>
        <v>34</v>
      </c>
      <c r="Y26" s="111">
        <f t="shared" si="23"/>
        <v>119</v>
      </c>
      <c r="Z26" s="111">
        <f t="shared" si="24"/>
        <v>35</v>
      </c>
      <c r="AA26" s="111">
        <f t="shared" si="25"/>
        <v>123</v>
      </c>
      <c r="AB26" s="111">
        <f t="shared" si="26"/>
        <v>37</v>
      </c>
      <c r="AC26" s="112">
        <f t="shared" si="27"/>
        <v>129</v>
      </c>
    </row>
    <row r="27" spans="1:29" s="113" customFormat="1" ht="10" customHeight="1">
      <c r="A27" s="110">
        <v>23</v>
      </c>
      <c r="B27" s="111">
        <f t="shared" si="0"/>
        <v>17</v>
      </c>
      <c r="C27" s="111">
        <f t="shared" si="1"/>
        <v>60</v>
      </c>
      <c r="D27" s="111">
        <f t="shared" si="2"/>
        <v>19</v>
      </c>
      <c r="E27" s="111">
        <f t="shared" si="3"/>
        <v>67</v>
      </c>
      <c r="F27" s="111">
        <f t="shared" si="4"/>
        <v>21</v>
      </c>
      <c r="G27" s="111">
        <f t="shared" si="5"/>
        <v>72</v>
      </c>
      <c r="H27" s="111">
        <f t="shared" si="6"/>
        <v>24</v>
      </c>
      <c r="I27" s="111">
        <f t="shared" si="7"/>
        <v>85</v>
      </c>
      <c r="J27" s="111">
        <f t="shared" si="8"/>
        <v>25</v>
      </c>
      <c r="K27" s="111">
        <f t="shared" si="9"/>
        <v>89</v>
      </c>
      <c r="L27" s="111">
        <f t="shared" si="10"/>
        <v>26</v>
      </c>
      <c r="M27" s="111">
        <f t="shared" si="11"/>
        <v>93</v>
      </c>
      <c r="N27" s="111">
        <f t="shared" si="12"/>
        <v>27</v>
      </c>
      <c r="O27" s="111">
        <f t="shared" si="13"/>
        <v>96</v>
      </c>
      <c r="P27" s="111">
        <f t="shared" si="14"/>
        <v>29</v>
      </c>
      <c r="Q27" s="111">
        <f t="shared" si="15"/>
        <v>102</v>
      </c>
      <c r="R27" s="111">
        <f t="shared" si="16"/>
        <v>31</v>
      </c>
      <c r="S27" s="111">
        <f t="shared" si="17"/>
        <v>107</v>
      </c>
      <c r="T27" s="111">
        <f t="shared" si="18"/>
        <v>32</v>
      </c>
      <c r="U27" s="111">
        <f t="shared" si="19"/>
        <v>113</v>
      </c>
      <c r="V27" s="111">
        <f t="shared" si="20"/>
        <v>34</v>
      </c>
      <c r="W27" s="111">
        <f t="shared" si="21"/>
        <v>118</v>
      </c>
      <c r="X27" s="111">
        <f t="shared" si="22"/>
        <v>35</v>
      </c>
      <c r="Y27" s="111">
        <f t="shared" si="23"/>
        <v>124</v>
      </c>
      <c r="Z27" s="111">
        <f t="shared" si="24"/>
        <v>37</v>
      </c>
      <c r="AA27" s="111">
        <f t="shared" si="25"/>
        <v>129</v>
      </c>
      <c r="AB27" s="111">
        <f t="shared" si="26"/>
        <v>39</v>
      </c>
      <c r="AC27" s="112">
        <f t="shared" si="27"/>
        <v>135</v>
      </c>
    </row>
    <row r="28" spans="1:29" s="113" customFormat="1" ht="10" customHeight="1">
      <c r="A28" s="110">
        <v>24</v>
      </c>
      <c r="B28" s="111">
        <f t="shared" si="0"/>
        <v>18</v>
      </c>
      <c r="C28" s="111">
        <f t="shared" si="1"/>
        <v>62</v>
      </c>
      <c r="D28" s="111">
        <f t="shared" si="2"/>
        <v>20</v>
      </c>
      <c r="E28" s="111">
        <f t="shared" si="3"/>
        <v>70</v>
      </c>
      <c r="F28" s="111">
        <f t="shared" si="4"/>
        <v>22</v>
      </c>
      <c r="G28" s="111">
        <f t="shared" si="5"/>
        <v>76</v>
      </c>
      <c r="H28" s="111">
        <f t="shared" si="6"/>
        <v>25</v>
      </c>
      <c r="I28" s="111">
        <f t="shared" si="7"/>
        <v>89</v>
      </c>
      <c r="J28" s="111">
        <f t="shared" si="8"/>
        <v>26</v>
      </c>
      <c r="K28" s="111">
        <f t="shared" si="9"/>
        <v>92</v>
      </c>
      <c r="L28" s="111">
        <f t="shared" si="10"/>
        <v>28</v>
      </c>
      <c r="M28" s="111">
        <f t="shared" si="11"/>
        <v>97</v>
      </c>
      <c r="N28" s="111">
        <f t="shared" si="12"/>
        <v>29</v>
      </c>
      <c r="O28" s="111">
        <f t="shared" si="13"/>
        <v>100</v>
      </c>
      <c r="P28" s="111">
        <f t="shared" si="14"/>
        <v>30</v>
      </c>
      <c r="Q28" s="111">
        <f t="shared" si="15"/>
        <v>107</v>
      </c>
      <c r="R28" s="111">
        <f t="shared" si="16"/>
        <v>32</v>
      </c>
      <c r="S28" s="111">
        <f t="shared" si="17"/>
        <v>112</v>
      </c>
      <c r="T28" s="111">
        <f t="shared" si="18"/>
        <v>34</v>
      </c>
      <c r="U28" s="111">
        <f t="shared" si="19"/>
        <v>118</v>
      </c>
      <c r="V28" s="111">
        <f t="shared" si="20"/>
        <v>35</v>
      </c>
      <c r="W28" s="111">
        <f t="shared" si="21"/>
        <v>123</v>
      </c>
      <c r="X28" s="111">
        <f t="shared" si="22"/>
        <v>37</v>
      </c>
      <c r="Y28" s="111">
        <f t="shared" si="23"/>
        <v>129</v>
      </c>
      <c r="Z28" s="111">
        <f t="shared" si="24"/>
        <v>38</v>
      </c>
      <c r="AA28" s="111">
        <f t="shared" si="25"/>
        <v>134</v>
      </c>
      <c r="AB28" s="111">
        <f t="shared" si="26"/>
        <v>40</v>
      </c>
      <c r="AC28" s="112">
        <f t="shared" si="27"/>
        <v>141</v>
      </c>
    </row>
    <row r="29" spans="1:29" s="113" customFormat="1" ht="10" customHeight="1">
      <c r="A29" s="110">
        <v>25</v>
      </c>
      <c r="B29" s="111">
        <f t="shared" si="0"/>
        <v>19</v>
      </c>
      <c r="C29" s="111">
        <f t="shared" si="1"/>
        <v>65</v>
      </c>
      <c r="D29" s="111">
        <f t="shared" si="2"/>
        <v>21</v>
      </c>
      <c r="E29" s="111">
        <f t="shared" si="3"/>
        <v>73</v>
      </c>
      <c r="F29" s="111">
        <f t="shared" si="4"/>
        <v>23</v>
      </c>
      <c r="G29" s="111">
        <f t="shared" si="5"/>
        <v>79</v>
      </c>
      <c r="H29" s="111">
        <f t="shared" si="6"/>
        <v>26</v>
      </c>
      <c r="I29" s="111">
        <f t="shared" si="7"/>
        <v>92</v>
      </c>
      <c r="J29" s="111">
        <f t="shared" si="8"/>
        <v>28</v>
      </c>
      <c r="K29" s="111">
        <f t="shared" si="9"/>
        <v>96</v>
      </c>
      <c r="L29" s="111">
        <f t="shared" si="10"/>
        <v>29</v>
      </c>
      <c r="M29" s="111">
        <f t="shared" si="11"/>
        <v>101</v>
      </c>
      <c r="N29" s="111">
        <f t="shared" si="12"/>
        <v>30</v>
      </c>
      <c r="O29" s="111">
        <f t="shared" si="13"/>
        <v>104</v>
      </c>
      <c r="P29" s="111">
        <f t="shared" si="14"/>
        <v>32</v>
      </c>
      <c r="Q29" s="111">
        <f t="shared" si="15"/>
        <v>111</v>
      </c>
      <c r="R29" s="111">
        <f t="shared" si="16"/>
        <v>33</v>
      </c>
      <c r="S29" s="111">
        <f t="shared" si="17"/>
        <v>117</v>
      </c>
      <c r="T29" s="111">
        <f t="shared" si="18"/>
        <v>35</v>
      </c>
      <c r="U29" s="111">
        <f t="shared" si="19"/>
        <v>123</v>
      </c>
      <c r="V29" s="111">
        <f t="shared" si="20"/>
        <v>37</v>
      </c>
      <c r="W29" s="111">
        <f t="shared" si="21"/>
        <v>128</v>
      </c>
      <c r="X29" s="111">
        <f t="shared" si="22"/>
        <v>39</v>
      </c>
      <c r="Y29" s="111">
        <f t="shared" si="23"/>
        <v>135</v>
      </c>
      <c r="Z29" s="111">
        <f t="shared" si="24"/>
        <v>40</v>
      </c>
      <c r="AA29" s="111">
        <f t="shared" si="25"/>
        <v>140</v>
      </c>
      <c r="AB29" s="111">
        <f t="shared" si="26"/>
        <v>42</v>
      </c>
      <c r="AC29" s="112">
        <f t="shared" si="27"/>
        <v>147</v>
      </c>
    </row>
    <row r="30" spans="1:29" s="113" customFormat="1" ht="10" customHeight="1">
      <c r="A30" s="110">
        <v>26</v>
      </c>
      <c r="B30" s="111">
        <f t="shared" si="0"/>
        <v>19</v>
      </c>
      <c r="C30" s="111">
        <f t="shared" si="1"/>
        <v>67</v>
      </c>
      <c r="D30" s="111">
        <f t="shared" si="2"/>
        <v>22</v>
      </c>
      <c r="E30" s="111">
        <f t="shared" si="3"/>
        <v>76</v>
      </c>
      <c r="F30" s="111">
        <f t="shared" si="4"/>
        <v>23</v>
      </c>
      <c r="G30" s="111">
        <f t="shared" si="5"/>
        <v>82</v>
      </c>
      <c r="H30" s="111">
        <f t="shared" si="6"/>
        <v>27</v>
      </c>
      <c r="I30" s="111">
        <f t="shared" si="7"/>
        <v>96</v>
      </c>
      <c r="J30" s="111">
        <f t="shared" si="8"/>
        <v>29</v>
      </c>
      <c r="K30" s="111">
        <f t="shared" si="9"/>
        <v>100</v>
      </c>
      <c r="L30" s="111">
        <f t="shared" si="10"/>
        <v>30</v>
      </c>
      <c r="M30" s="111">
        <f t="shared" si="11"/>
        <v>105</v>
      </c>
      <c r="N30" s="111">
        <f t="shared" si="12"/>
        <v>31</v>
      </c>
      <c r="O30" s="111">
        <f t="shared" si="13"/>
        <v>108</v>
      </c>
      <c r="P30" s="111">
        <f t="shared" si="14"/>
        <v>33</v>
      </c>
      <c r="Q30" s="111">
        <f t="shared" si="15"/>
        <v>116</v>
      </c>
      <c r="R30" s="111">
        <f t="shared" si="16"/>
        <v>35</v>
      </c>
      <c r="S30" s="111">
        <f t="shared" si="17"/>
        <v>121</v>
      </c>
      <c r="T30" s="111">
        <f t="shared" si="18"/>
        <v>36</v>
      </c>
      <c r="U30" s="111">
        <f t="shared" si="19"/>
        <v>127</v>
      </c>
      <c r="V30" s="111">
        <f t="shared" si="20"/>
        <v>38</v>
      </c>
      <c r="W30" s="111">
        <f t="shared" si="21"/>
        <v>133</v>
      </c>
      <c r="X30" s="111">
        <f t="shared" si="22"/>
        <v>40</v>
      </c>
      <c r="Y30" s="111">
        <f t="shared" si="23"/>
        <v>140</v>
      </c>
      <c r="Z30" s="111">
        <f t="shared" si="24"/>
        <v>42</v>
      </c>
      <c r="AA30" s="111">
        <f t="shared" si="25"/>
        <v>146</v>
      </c>
      <c r="AB30" s="111">
        <f t="shared" si="26"/>
        <v>44</v>
      </c>
      <c r="AC30" s="112">
        <f t="shared" si="27"/>
        <v>153</v>
      </c>
    </row>
    <row r="31" spans="1:29" s="113" customFormat="1" ht="10" customHeight="1">
      <c r="A31" s="110">
        <v>27</v>
      </c>
      <c r="B31" s="111">
        <f t="shared" si="0"/>
        <v>20</v>
      </c>
      <c r="C31" s="111">
        <f t="shared" si="1"/>
        <v>70</v>
      </c>
      <c r="D31" s="111">
        <f t="shared" si="2"/>
        <v>23</v>
      </c>
      <c r="E31" s="111">
        <f t="shared" si="3"/>
        <v>79</v>
      </c>
      <c r="F31" s="111">
        <f t="shared" si="4"/>
        <v>24</v>
      </c>
      <c r="G31" s="111">
        <f t="shared" si="5"/>
        <v>85</v>
      </c>
      <c r="H31" s="111">
        <f t="shared" si="6"/>
        <v>29</v>
      </c>
      <c r="I31" s="111">
        <f t="shared" si="7"/>
        <v>100</v>
      </c>
      <c r="J31" s="111">
        <f t="shared" si="8"/>
        <v>30</v>
      </c>
      <c r="K31" s="111">
        <f t="shared" si="9"/>
        <v>104</v>
      </c>
      <c r="L31" s="111">
        <f t="shared" si="10"/>
        <v>31</v>
      </c>
      <c r="M31" s="111">
        <f t="shared" si="11"/>
        <v>109</v>
      </c>
      <c r="N31" s="111">
        <f t="shared" si="12"/>
        <v>32</v>
      </c>
      <c r="O31" s="111">
        <f t="shared" si="13"/>
        <v>113</v>
      </c>
      <c r="P31" s="111">
        <f t="shared" si="14"/>
        <v>34</v>
      </c>
      <c r="Q31" s="111">
        <f t="shared" si="15"/>
        <v>120</v>
      </c>
      <c r="R31" s="111">
        <f t="shared" si="16"/>
        <v>36</v>
      </c>
      <c r="S31" s="111">
        <f t="shared" si="17"/>
        <v>126</v>
      </c>
      <c r="T31" s="111">
        <f t="shared" si="18"/>
        <v>38</v>
      </c>
      <c r="U31" s="111">
        <f t="shared" si="19"/>
        <v>132</v>
      </c>
      <c r="V31" s="111">
        <f t="shared" si="20"/>
        <v>40</v>
      </c>
      <c r="W31" s="111">
        <f t="shared" si="21"/>
        <v>139</v>
      </c>
      <c r="X31" s="111">
        <f t="shared" si="22"/>
        <v>42</v>
      </c>
      <c r="Y31" s="111">
        <f t="shared" si="23"/>
        <v>146</v>
      </c>
      <c r="Z31" s="111">
        <f t="shared" si="24"/>
        <v>43</v>
      </c>
      <c r="AA31" s="111">
        <f t="shared" si="25"/>
        <v>151</v>
      </c>
      <c r="AB31" s="111">
        <f t="shared" si="26"/>
        <v>45</v>
      </c>
      <c r="AC31" s="112">
        <f t="shared" si="27"/>
        <v>159</v>
      </c>
    </row>
    <row r="32" spans="1:29" s="113" customFormat="1" ht="10" customHeight="1">
      <c r="A32" s="110">
        <v>28</v>
      </c>
      <c r="B32" s="111">
        <f t="shared" si="0"/>
        <v>21</v>
      </c>
      <c r="C32" s="111">
        <f t="shared" si="1"/>
        <v>73</v>
      </c>
      <c r="D32" s="111">
        <f t="shared" si="2"/>
        <v>23</v>
      </c>
      <c r="E32" s="111">
        <f t="shared" si="3"/>
        <v>82</v>
      </c>
      <c r="F32" s="111">
        <f t="shared" si="4"/>
        <v>25</v>
      </c>
      <c r="G32" s="111">
        <f t="shared" si="5"/>
        <v>88</v>
      </c>
      <c r="H32" s="111">
        <f t="shared" si="6"/>
        <v>30</v>
      </c>
      <c r="I32" s="111">
        <f t="shared" si="7"/>
        <v>103</v>
      </c>
      <c r="J32" s="111">
        <f t="shared" si="8"/>
        <v>31</v>
      </c>
      <c r="K32" s="111">
        <f t="shared" si="9"/>
        <v>108</v>
      </c>
      <c r="L32" s="111">
        <f t="shared" si="10"/>
        <v>32</v>
      </c>
      <c r="M32" s="111">
        <f t="shared" si="11"/>
        <v>113</v>
      </c>
      <c r="N32" s="111">
        <f t="shared" si="12"/>
        <v>33</v>
      </c>
      <c r="O32" s="111">
        <f t="shared" si="13"/>
        <v>117</v>
      </c>
      <c r="P32" s="111">
        <f t="shared" si="14"/>
        <v>36</v>
      </c>
      <c r="Q32" s="111">
        <f t="shared" si="15"/>
        <v>124</v>
      </c>
      <c r="R32" s="111">
        <f t="shared" si="16"/>
        <v>37</v>
      </c>
      <c r="S32" s="111">
        <f t="shared" si="17"/>
        <v>131</v>
      </c>
      <c r="T32" s="111">
        <f t="shared" si="18"/>
        <v>39</v>
      </c>
      <c r="U32" s="111">
        <f t="shared" si="19"/>
        <v>137</v>
      </c>
      <c r="V32" s="111">
        <f t="shared" si="20"/>
        <v>41</v>
      </c>
      <c r="W32" s="111">
        <f t="shared" si="21"/>
        <v>144</v>
      </c>
      <c r="X32" s="111">
        <f t="shared" si="22"/>
        <v>43</v>
      </c>
      <c r="Y32" s="111">
        <f t="shared" si="23"/>
        <v>151</v>
      </c>
      <c r="Z32" s="111">
        <f t="shared" si="24"/>
        <v>45</v>
      </c>
      <c r="AA32" s="111">
        <f t="shared" si="25"/>
        <v>157</v>
      </c>
      <c r="AB32" s="111">
        <f t="shared" si="26"/>
        <v>47</v>
      </c>
      <c r="AC32" s="112">
        <f t="shared" si="27"/>
        <v>165</v>
      </c>
    </row>
    <row r="33" spans="1:29" s="113" customFormat="1" ht="10" customHeight="1">
      <c r="A33" s="110">
        <v>29</v>
      </c>
      <c r="B33" s="111">
        <f t="shared" si="0"/>
        <v>21</v>
      </c>
      <c r="C33" s="111">
        <f t="shared" si="1"/>
        <v>75</v>
      </c>
      <c r="D33" s="111">
        <f t="shared" si="2"/>
        <v>24</v>
      </c>
      <c r="E33" s="111">
        <f t="shared" si="3"/>
        <v>85</v>
      </c>
      <c r="F33" s="111">
        <f t="shared" si="4"/>
        <v>26</v>
      </c>
      <c r="G33" s="111">
        <f t="shared" si="5"/>
        <v>91</v>
      </c>
      <c r="H33" s="111">
        <f t="shared" si="6"/>
        <v>31</v>
      </c>
      <c r="I33" s="111">
        <f t="shared" si="7"/>
        <v>107</v>
      </c>
      <c r="J33" s="111">
        <f t="shared" si="8"/>
        <v>32</v>
      </c>
      <c r="K33" s="111">
        <f t="shared" si="9"/>
        <v>112</v>
      </c>
      <c r="L33" s="111">
        <f t="shared" si="10"/>
        <v>33</v>
      </c>
      <c r="M33" s="111">
        <f t="shared" si="11"/>
        <v>117</v>
      </c>
      <c r="N33" s="111">
        <f t="shared" si="12"/>
        <v>35</v>
      </c>
      <c r="O33" s="111">
        <f t="shared" si="13"/>
        <v>121</v>
      </c>
      <c r="P33" s="111">
        <f t="shared" si="14"/>
        <v>37</v>
      </c>
      <c r="Q33" s="111">
        <f t="shared" si="15"/>
        <v>129</v>
      </c>
      <c r="R33" s="111">
        <f t="shared" si="16"/>
        <v>39</v>
      </c>
      <c r="S33" s="111">
        <f t="shared" si="17"/>
        <v>135</v>
      </c>
      <c r="T33" s="111">
        <f t="shared" si="18"/>
        <v>41</v>
      </c>
      <c r="U33" s="111">
        <f t="shared" si="19"/>
        <v>142</v>
      </c>
      <c r="V33" s="111">
        <f t="shared" si="20"/>
        <v>43</v>
      </c>
      <c r="W33" s="111">
        <f t="shared" si="21"/>
        <v>149</v>
      </c>
      <c r="X33" s="111">
        <f t="shared" si="22"/>
        <v>45</v>
      </c>
      <c r="Y33" s="111">
        <f t="shared" si="23"/>
        <v>156</v>
      </c>
      <c r="Z33" s="111">
        <f t="shared" si="24"/>
        <v>46</v>
      </c>
      <c r="AA33" s="111">
        <f t="shared" si="25"/>
        <v>162</v>
      </c>
      <c r="AB33" s="111">
        <f t="shared" si="26"/>
        <v>49</v>
      </c>
      <c r="AC33" s="112">
        <f t="shared" si="27"/>
        <v>171</v>
      </c>
    </row>
    <row r="34" spans="1:29" s="117" customFormat="1" ht="10" customHeight="1" thickBot="1">
      <c r="A34" s="114">
        <v>30</v>
      </c>
      <c r="B34" s="115">
        <f t="shared" si="0"/>
        <v>22</v>
      </c>
      <c r="C34" s="115">
        <f t="shared" si="1"/>
        <v>78</v>
      </c>
      <c r="D34" s="115">
        <f t="shared" si="2"/>
        <v>25</v>
      </c>
      <c r="E34" s="115">
        <f t="shared" si="3"/>
        <v>88</v>
      </c>
      <c r="F34" s="115">
        <f t="shared" si="4"/>
        <v>27</v>
      </c>
      <c r="G34" s="115">
        <f t="shared" si="5"/>
        <v>95</v>
      </c>
      <c r="H34" s="115">
        <f t="shared" si="6"/>
        <v>32</v>
      </c>
      <c r="I34" s="115">
        <f t="shared" si="7"/>
        <v>111</v>
      </c>
      <c r="J34" s="115">
        <f t="shared" si="8"/>
        <v>33</v>
      </c>
      <c r="K34" s="115">
        <f t="shared" si="9"/>
        <v>116</v>
      </c>
      <c r="L34" s="115">
        <f t="shared" si="10"/>
        <v>35</v>
      </c>
      <c r="M34" s="115">
        <f t="shared" si="11"/>
        <v>121</v>
      </c>
      <c r="N34" s="115">
        <f t="shared" si="12"/>
        <v>36</v>
      </c>
      <c r="O34" s="115">
        <f t="shared" si="13"/>
        <v>125</v>
      </c>
      <c r="P34" s="115">
        <f t="shared" si="14"/>
        <v>38</v>
      </c>
      <c r="Q34" s="115">
        <f t="shared" si="15"/>
        <v>133</v>
      </c>
      <c r="R34" s="115">
        <f t="shared" si="16"/>
        <v>40</v>
      </c>
      <c r="S34" s="115">
        <f t="shared" si="17"/>
        <v>140</v>
      </c>
      <c r="T34" s="115">
        <f t="shared" si="18"/>
        <v>42</v>
      </c>
      <c r="U34" s="115">
        <f t="shared" si="19"/>
        <v>147</v>
      </c>
      <c r="V34" s="115">
        <f t="shared" si="20"/>
        <v>44</v>
      </c>
      <c r="W34" s="115">
        <f t="shared" si="21"/>
        <v>154</v>
      </c>
      <c r="X34" s="115">
        <f t="shared" si="22"/>
        <v>46</v>
      </c>
      <c r="Y34" s="115">
        <f t="shared" si="23"/>
        <v>162</v>
      </c>
      <c r="Z34" s="115">
        <f t="shared" si="24"/>
        <v>48</v>
      </c>
      <c r="AA34" s="115">
        <f t="shared" si="25"/>
        <v>168</v>
      </c>
      <c r="AB34" s="115">
        <f t="shared" si="26"/>
        <v>50</v>
      </c>
      <c r="AC34" s="116">
        <f t="shared" si="27"/>
        <v>176</v>
      </c>
    </row>
    <row r="35" spans="1:29" ht="3" customHeight="1" thickBot="1">
      <c r="A35" s="691"/>
      <c r="B35" s="691"/>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118"/>
      <c r="AC35" s="118"/>
    </row>
    <row r="36" spans="1:29" ht="12" customHeight="1">
      <c r="A36" s="679"/>
      <c r="B36" s="693" t="s">
        <v>54</v>
      </c>
      <c r="C36" s="693"/>
      <c r="D36" s="693" t="s">
        <v>55</v>
      </c>
      <c r="E36" s="693"/>
      <c r="F36" s="693" t="s">
        <v>161</v>
      </c>
      <c r="G36" s="693"/>
      <c r="H36" s="693" t="s">
        <v>162</v>
      </c>
      <c r="I36" s="693"/>
      <c r="J36" s="693" t="s">
        <v>163</v>
      </c>
      <c r="K36" s="693"/>
      <c r="L36" s="693" t="s">
        <v>164</v>
      </c>
      <c r="M36" s="693"/>
      <c r="N36" s="693" t="s">
        <v>165</v>
      </c>
      <c r="O36" s="693"/>
      <c r="P36" s="693" t="s">
        <v>166</v>
      </c>
      <c r="Q36" s="693"/>
      <c r="R36" s="693" t="s">
        <v>167</v>
      </c>
      <c r="S36" s="693"/>
      <c r="T36" s="693" t="s">
        <v>168</v>
      </c>
      <c r="U36" s="693"/>
      <c r="V36" s="693" t="s">
        <v>169</v>
      </c>
      <c r="W36" s="693"/>
      <c r="X36" s="693" t="s">
        <v>170</v>
      </c>
      <c r="Y36" s="693"/>
      <c r="Z36" s="693" t="s">
        <v>171</v>
      </c>
      <c r="AA36" s="693"/>
      <c r="AB36" s="685"/>
      <c r="AC36" s="686"/>
    </row>
    <row r="37" spans="1:29" ht="12" customHeight="1">
      <c r="A37" s="680"/>
      <c r="B37" s="687">
        <v>26400</v>
      </c>
      <c r="C37" s="687"/>
      <c r="D37" s="688">
        <v>27600</v>
      </c>
      <c r="E37" s="690"/>
      <c r="F37" s="687">
        <v>28800</v>
      </c>
      <c r="G37" s="687"/>
      <c r="H37" s="687">
        <v>30300</v>
      </c>
      <c r="I37" s="687"/>
      <c r="J37" s="687">
        <v>31800</v>
      </c>
      <c r="K37" s="687"/>
      <c r="L37" s="687">
        <v>33300</v>
      </c>
      <c r="M37" s="687"/>
      <c r="N37" s="687">
        <v>34800</v>
      </c>
      <c r="O37" s="687"/>
      <c r="P37" s="687">
        <v>36300</v>
      </c>
      <c r="Q37" s="687"/>
      <c r="R37" s="687">
        <v>38200</v>
      </c>
      <c r="S37" s="687"/>
      <c r="T37" s="688">
        <v>40100</v>
      </c>
      <c r="U37" s="690"/>
      <c r="V37" s="687">
        <v>42000</v>
      </c>
      <c r="W37" s="687"/>
      <c r="X37" s="687">
        <v>43900</v>
      </c>
      <c r="Y37" s="687"/>
      <c r="Z37" s="687">
        <v>45800</v>
      </c>
      <c r="AA37" s="687"/>
      <c r="AB37" s="687"/>
      <c r="AC37" s="692"/>
    </row>
    <row r="38" spans="1:29" ht="12" customHeight="1">
      <c r="A38" s="681"/>
      <c r="B38" s="108" t="s">
        <v>28</v>
      </c>
      <c r="C38" s="108" t="s">
        <v>29</v>
      </c>
      <c r="D38" s="108" t="s">
        <v>28</v>
      </c>
      <c r="E38" s="108" t="s">
        <v>29</v>
      </c>
      <c r="F38" s="108" t="s">
        <v>28</v>
      </c>
      <c r="G38" s="108" t="s">
        <v>29</v>
      </c>
      <c r="H38" s="108" t="s">
        <v>28</v>
      </c>
      <c r="I38" s="108" t="s">
        <v>29</v>
      </c>
      <c r="J38" s="108" t="s">
        <v>28</v>
      </c>
      <c r="K38" s="108" t="s">
        <v>29</v>
      </c>
      <c r="L38" s="108" t="s">
        <v>28</v>
      </c>
      <c r="M38" s="108" t="s">
        <v>29</v>
      </c>
      <c r="N38" s="108" t="s">
        <v>28</v>
      </c>
      <c r="O38" s="108" t="s">
        <v>29</v>
      </c>
      <c r="P38" s="108" t="s">
        <v>28</v>
      </c>
      <c r="Q38" s="108" t="s">
        <v>29</v>
      </c>
      <c r="R38" s="108" t="s">
        <v>28</v>
      </c>
      <c r="S38" s="108" t="s">
        <v>29</v>
      </c>
      <c r="T38" s="108" t="s">
        <v>28</v>
      </c>
      <c r="U38" s="108" t="s">
        <v>29</v>
      </c>
      <c r="V38" s="108" t="s">
        <v>28</v>
      </c>
      <c r="W38" s="108" t="s">
        <v>29</v>
      </c>
      <c r="X38" s="108" t="s">
        <v>28</v>
      </c>
      <c r="Y38" s="108" t="s">
        <v>29</v>
      </c>
      <c r="Z38" s="108" t="s">
        <v>28</v>
      </c>
      <c r="AA38" s="108" t="s">
        <v>29</v>
      </c>
      <c r="AB38" s="108"/>
      <c r="AC38" s="109"/>
    </row>
    <row r="39" spans="1:29" s="113" customFormat="1" ht="10" customHeight="1">
      <c r="A39" s="110">
        <v>1</v>
      </c>
      <c r="B39" s="111">
        <f t="shared" ref="B39:B68" si="28">ROUND($B$37*$A39/30*$AE$3*20/100,0)</f>
        <v>2</v>
      </c>
      <c r="C39" s="111">
        <f t="shared" ref="C39:C68" si="29">ROUND($B$37*$A39/30*$AE$3*70/100,0)</f>
        <v>6</v>
      </c>
      <c r="D39" s="111">
        <f t="shared" ref="D39:D68" si="30">ROUND($D$37*$A39/30*$AE$3*20/100,0)</f>
        <v>2</v>
      </c>
      <c r="E39" s="111">
        <f t="shared" ref="E39:E68" si="31">ROUND($D$37*$A39/30*$AE$3*70/100,0)</f>
        <v>6</v>
      </c>
      <c r="F39" s="111">
        <f t="shared" ref="F39:F68" si="32">ROUND($F$37*$A39/30*$AE$3*20/100,0)</f>
        <v>2</v>
      </c>
      <c r="G39" s="111">
        <f t="shared" ref="G39:G68" si="33">ROUND($F$37*$A39/30*$AE$3*70/100,0)</f>
        <v>7</v>
      </c>
      <c r="H39" s="111">
        <f t="shared" ref="H39:H68" si="34">ROUND($H$37*$A39/30*$AE$3*20/100,0)</f>
        <v>2</v>
      </c>
      <c r="I39" s="111">
        <f t="shared" ref="I39:I68" si="35">ROUND($H$37*$A39/30*$AE$3*70/100,0)</f>
        <v>7</v>
      </c>
      <c r="J39" s="111">
        <f t="shared" ref="J39:J68" si="36">ROUND($J$37*$A39/30*$AE$3*20/100,0)</f>
        <v>2</v>
      </c>
      <c r="K39" s="111">
        <f t="shared" ref="K39:K68" si="37">ROUND($J$37*$A39/30*$AE$3*70/100,0)</f>
        <v>7</v>
      </c>
      <c r="L39" s="111">
        <f t="shared" ref="L39:L68" si="38">ROUND($L$37*$A39/30*$AE$3*20/100,0)</f>
        <v>2</v>
      </c>
      <c r="M39" s="111">
        <f t="shared" ref="M39:M68" si="39">ROUND($L$37*$A39/30*$AE$3*70/100,0)</f>
        <v>8</v>
      </c>
      <c r="N39" s="111">
        <f t="shared" ref="N39:N68" si="40">ROUND($N$37*$A39/30*$AE$3*20/100,0)</f>
        <v>2</v>
      </c>
      <c r="O39" s="111">
        <f t="shared" ref="O39:O68" si="41">ROUND($N$37*$A39/30*$AE$3*70/100,0)</f>
        <v>8</v>
      </c>
      <c r="P39" s="111">
        <f t="shared" ref="P39:P68" si="42">ROUND($P$37*$A39/30*$AE$3*20/100,0)</f>
        <v>2</v>
      </c>
      <c r="Q39" s="111">
        <f t="shared" ref="Q39:Q68" si="43">ROUND($P$37*$A39/30*$AE$3*70/100,0)</f>
        <v>8</v>
      </c>
      <c r="R39" s="111">
        <f t="shared" ref="R39:R68" si="44">ROUND($R$37*$A39/30*$AE$3*20/100,0)</f>
        <v>3</v>
      </c>
      <c r="S39" s="111">
        <f t="shared" ref="S39:S68" si="45">ROUND($R$37*$A39/30*$AE$3*70/100,0)</f>
        <v>9</v>
      </c>
      <c r="T39" s="111">
        <f t="shared" ref="T39:T68" si="46">ROUND($T$37*$A39/30*$AE$3*20/100,0)</f>
        <v>3</v>
      </c>
      <c r="U39" s="111">
        <f t="shared" ref="U39:U68" si="47">ROUND($T$37*$A39/30*$AE$3*70/100,0)</f>
        <v>9</v>
      </c>
      <c r="V39" s="111">
        <f t="shared" ref="V39:V68" si="48">ROUND($V$37*$A39/30*$AE$3*20/100,0)</f>
        <v>3</v>
      </c>
      <c r="W39" s="111">
        <f t="shared" ref="W39:W68" si="49">ROUND($V$37*$A39/30*$AE$3*70/100,0)</f>
        <v>10</v>
      </c>
      <c r="X39" s="111">
        <f t="shared" ref="X39:X68" si="50">ROUND($X$37*$A39/30*$AE$3*20/100,0)</f>
        <v>3</v>
      </c>
      <c r="Y39" s="111">
        <f t="shared" ref="Y39:Y68" si="51">ROUND($X$37*$A39/30*$AE$3*70/100,0)</f>
        <v>10</v>
      </c>
      <c r="Z39" s="119">
        <f t="shared" ref="Z39:Z68" si="52">ROUND($Z$37*$A39/30*$AE$3*20/100,0)</f>
        <v>3</v>
      </c>
      <c r="AA39" s="111">
        <f>ROUND($Z$37*$A39/30*$AE$3*70/100,0)</f>
        <v>11</v>
      </c>
      <c r="AB39" s="119"/>
      <c r="AC39" s="112"/>
    </row>
    <row r="40" spans="1:29" s="113" customFormat="1" ht="10" customHeight="1">
      <c r="A40" s="110">
        <v>2</v>
      </c>
      <c r="B40" s="111">
        <f t="shared" si="28"/>
        <v>4</v>
      </c>
      <c r="C40" s="111">
        <f t="shared" si="29"/>
        <v>12</v>
      </c>
      <c r="D40" s="111">
        <f t="shared" si="30"/>
        <v>4</v>
      </c>
      <c r="E40" s="111">
        <f t="shared" si="31"/>
        <v>13</v>
      </c>
      <c r="F40" s="111">
        <f t="shared" si="32"/>
        <v>4</v>
      </c>
      <c r="G40" s="111">
        <f t="shared" si="33"/>
        <v>13</v>
      </c>
      <c r="H40" s="111">
        <f t="shared" si="34"/>
        <v>4</v>
      </c>
      <c r="I40" s="111">
        <f t="shared" si="35"/>
        <v>14</v>
      </c>
      <c r="J40" s="111">
        <f t="shared" si="36"/>
        <v>4</v>
      </c>
      <c r="K40" s="111">
        <f t="shared" si="37"/>
        <v>15</v>
      </c>
      <c r="L40" s="111">
        <f t="shared" si="38"/>
        <v>4</v>
      </c>
      <c r="M40" s="111">
        <f t="shared" si="39"/>
        <v>16</v>
      </c>
      <c r="N40" s="111">
        <f t="shared" si="40"/>
        <v>5</v>
      </c>
      <c r="O40" s="111">
        <f t="shared" si="41"/>
        <v>16</v>
      </c>
      <c r="P40" s="111">
        <f t="shared" si="42"/>
        <v>5</v>
      </c>
      <c r="Q40" s="111">
        <f t="shared" si="43"/>
        <v>17</v>
      </c>
      <c r="R40" s="111">
        <f t="shared" si="44"/>
        <v>5</v>
      </c>
      <c r="S40" s="111">
        <f t="shared" si="45"/>
        <v>18</v>
      </c>
      <c r="T40" s="111">
        <f t="shared" si="46"/>
        <v>5</v>
      </c>
      <c r="U40" s="111">
        <f t="shared" si="47"/>
        <v>19</v>
      </c>
      <c r="V40" s="111">
        <f t="shared" si="48"/>
        <v>6</v>
      </c>
      <c r="W40" s="111">
        <f t="shared" si="49"/>
        <v>20</v>
      </c>
      <c r="X40" s="111">
        <f t="shared" si="50"/>
        <v>6</v>
      </c>
      <c r="Y40" s="111">
        <f t="shared" si="51"/>
        <v>20</v>
      </c>
      <c r="Z40" s="119">
        <f t="shared" si="52"/>
        <v>6</v>
      </c>
      <c r="AA40" s="111">
        <f t="shared" ref="AA40:AA68" si="53">ROUND($Z$37*$A40/30*$AE$3*70/100,0)</f>
        <v>21</v>
      </c>
      <c r="AB40" s="119"/>
      <c r="AC40" s="112"/>
    </row>
    <row r="41" spans="1:29" s="113" customFormat="1" ht="10" customHeight="1">
      <c r="A41" s="110">
        <v>3</v>
      </c>
      <c r="B41" s="111">
        <f t="shared" si="28"/>
        <v>5</v>
      </c>
      <c r="C41" s="111">
        <f t="shared" si="29"/>
        <v>18</v>
      </c>
      <c r="D41" s="111">
        <f t="shared" si="30"/>
        <v>6</v>
      </c>
      <c r="E41" s="111">
        <f t="shared" si="31"/>
        <v>19</v>
      </c>
      <c r="F41" s="111">
        <f t="shared" si="32"/>
        <v>6</v>
      </c>
      <c r="G41" s="111">
        <f t="shared" si="33"/>
        <v>20</v>
      </c>
      <c r="H41" s="111">
        <f t="shared" si="34"/>
        <v>6</v>
      </c>
      <c r="I41" s="111">
        <f t="shared" si="35"/>
        <v>21</v>
      </c>
      <c r="J41" s="111">
        <f t="shared" si="36"/>
        <v>6</v>
      </c>
      <c r="K41" s="111">
        <f t="shared" si="37"/>
        <v>22</v>
      </c>
      <c r="L41" s="111">
        <f t="shared" si="38"/>
        <v>7</v>
      </c>
      <c r="M41" s="111">
        <f t="shared" si="39"/>
        <v>23</v>
      </c>
      <c r="N41" s="111">
        <f t="shared" si="40"/>
        <v>7</v>
      </c>
      <c r="O41" s="111">
        <f t="shared" si="41"/>
        <v>24</v>
      </c>
      <c r="P41" s="111">
        <f t="shared" si="42"/>
        <v>7</v>
      </c>
      <c r="Q41" s="111">
        <f t="shared" si="43"/>
        <v>25</v>
      </c>
      <c r="R41" s="111">
        <f t="shared" si="44"/>
        <v>8</v>
      </c>
      <c r="S41" s="111">
        <f t="shared" si="45"/>
        <v>27</v>
      </c>
      <c r="T41" s="111">
        <f t="shared" si="46"/>
        <v>8</v>
      </c>
      <c r="U41" s="111">
        <f t="shared" si="47"/>
        <v>28</v>
      </c>
      <c r="V41" s="111">
        <f t="shared" si="48"/>
        <v>8</v>
      </c>
      <c r="W41" s="111">
        <f t="shared" si="49"/>
        <v>29</v>
      </c>
      <c r="X41" s="111">
        <f t="shared" si="50"/>
        <v>9</v>
      </c>
      <c r="Y41" s="111">
        <f t="shared" si="51"/>
        <v>31</v>
      </c>
      <c r="Z41" s="119">
        <f t="shared" si="52"/>
        <v>9</v>
      </c>
      <c r="AA41" s="111">
        <f t="shared" si="53"/>
        <v>32</v>
      </c>
      <c r="AB41" s="119"/>
      <c r="AC41" s="112"/>
    </row>
    <row r="42" spans="1:29" s="113" customFormat="1" ht="10" customHeight="1">
      <c r="A42" s="110">
        <v>4</v>
      </c>
      <c r="B42" s="111">
        <f t="shared" si="28"/>
        <v>7</v>
      </c>
      <c r="C42" s="111">
        <f t="shared" si="29"/>
        <v>25</v>
      </c>
      <c r="D42" s="111">
        <f t="shared" si="30"/>
        <v>7</v>
      </c>
      <c r="E42" s="111">
        <f t="shared" si="31"/>
        <v>26</v>
      </c>
      <c r="F42" s="111">
        <f t="shared" si="32"/>
        <v>8</v>
      </c>
      <c r="G42" s="111">
        <f t="shared" si="33"/>
        <v>27</v>
      </c>
      <c r="H42" s="111">
        <f t="shared" si="34"/>
        <v>8</v>
      </c>
      <c r="I42" s="111">
        <f t="shared" si="35"/>
        <v>28</v>
      </c>
      <c r="J42" s="111">
        <f t="shared" si="36"/>
        <v>8</v>
      </c>
      <c r="K42" s="111">
        <f t="shared" si="37"/>
        <v>30</v>
      </c>
      <c r="L42" s="111">
        <f t="shared" si="38"/>
        <v>9</v>
      </c>
      <c r="M42" s="111">
        <f t="shared" si="39"/>
        <v>31</v>
      </c>
      <c r="N42" s="111">
        <f t="shared" si="40"/>
        <v>9</v>
      </c>
      <c r="O42" s="111">
        <f t="shared" si="41"/>
        <v>32</v>
      </c>
      <c r="P42" s="111">
        <f t="shared" si="42"/>
        <v>10</v>
      </c>
      <c r="Q42" s="111">
        <f t="shared" si="43"/>
        <v>34</v>
      </c>
      <c r="R42" s="111">
        <f t="shared" si="44"/>
        <v>10</v>
      </c>
      <c r="S42" s="111">
        <f t="shared" si="45"/>
        <v>36</v>
      </c>
      <c r="T42" s="111">
        <f t="shared" si="46"/>
        <v>11</v>
      </c>
      <c r="U42" s="111">
        <f t="shared" si="47"/>
        <v>37</v>
      </c>
      <c r="V42" s="111">
        <f t="shared" si="48"/>
        <v>11</v>
      </c>
      <c r="W42" s="111">
        <f t="shared" si="49"/>
        <v>39</v>
      </c>
      <c r="X42" s="111">
        <f t="shared" si="50"/>
        <v>12</v>
      </c>
      <c r="Y42" s="111">
        <f t="shared" si="51"/>
        <v>41</v>
      </c>
      <c r="Z42" s="119">
        <f t="shared" si="52"/>
        <v>12</v>
      </c>
      <c r="AA42" s="111">
        <f t="shared" si="53"/>
        <v>43</v>
      </c>
      <c r="AB42" s="119"/>
      <c r="AC42" s="112"/>
    </row>
    <row r="43" spans="1:29" s="113" customFormat="1" ht="10" customHeight="1">
      <c r="A43" s="110">
        <v>5</v>
      </c>
      <c r="B43" s="111">
        <f t="shared" si="28"/>
        <v>9</v>
      </c>
      <c r="C43" s="111">
        <f t="shared" si="29"/>
        <v>31</v>
      </c>
      <c r="D43" s="111">
        <f t="shared" si="30"/>
        <v>9</v>
      </c>
      <c r="E43" s="111">
        <f t="shared" si="31"/>
        <v>32</v>
      </c>
      <c r="F43" s="111">
        <f t="shared" si="32"/>
        <v>10</v>
      </c>
      <c r="G43" s="111">
        <f t="shared" si="33"/>
        <v>34</v>
      </c>
      <c r="H43" s="111">
        <f t="shared" si="34"/>
        <v>10</v>
      </c>
      <c r="I43" s="111">
        <f t="shared" si="35"/>
        <v>35</v>
      </c>
      <c r="J43" s="111">
        <f t="shared" si="36"/>
        <v>11</v>
      </c>
      <c r="K43" s="111">
        <f t="shared" si="37"/>
        <v>37</v>
      </c>
      <c r="L43" s="111">
        <f t="shared" si="38"/>
        <v>11</v>
      </c>
      <c r="M43" s="111">
        <f t="shared" si="39"/>
        <v>39</v>
      </c>
      <c r="N43" s="111">
        <f t="shared" si="40"/>
        <v>12</v>
      </c>
      <c r="O43" s="111">
        <f t="shared" si="41"/>
        <v>41</v>
      </c>
      <c r="P43" s="111">
        <f t="shared" si="42"/>
        <v>12</v>
      </c>
      <c r="Q43" s="111">
        <f t="shared" si="43"/>
        <v>42</v>
      </c>
      <c r="R43" s="111">
        <f t="shared" si="44"/>
        <v>13</v>
      </c>
      <c r="S43" s="111">
        <f t="shared" si="45"/>
        <v>45</v>
      </c>
      <c r="T43" s="111">
        <f t="shared" si="46"/>
        <v>13</v>
      </c>
      <c r="U43" s="111">
        <f t="shared" si="47"/>
        <v>47</v>
      </c>
      <c r="V43" s="111">
        <f t="shared" si="48"/>
        <v>14</v>
      </c>
      <c r="W43" s="111">
        <f t="shared" si="49"/>
        <v>49</v>
      </c>
      <c r="X43" s="111">
        <f t="shared" si="50"/>
        <v>15</v>
      </c>
      <c r="Y43" s="111">
        <f t="shared" si="51"/>
        <v>51</v>
      </c>
      <c r="Z43" s="119">
        <f t="shared" si="52"/>
        <v>15</v>
      </c>
      <c r="AA43" s="111">
        <f t="shared" si="53"/>
        <v>53</v>
      </c>
      <c r="AB43" s="119"/>
      <c r="AC43" s="112"/>
    </row>
    <row r="44" spans="1:29" s="113" customFormat="1" ht="10" customHeight="1">
      <c r="A44" s="110">
        <v>6</v>
      </c>
      <c r="B44" s="111">
        <f t="shared" si="28"/>
        <v>11</v>
      </c>
      <c r="C44" s="111">
        <f t="shared" si="29"/>
        <v>37</v>
      </c>
      <c r="D44" s="111">
        <f t="shared" si="30"/>
        <v>11</v>
      </c>
      <c r="E44" s="111">
        <f t="shared" si="31"/>
        <v>39</v>
      </c>
      <c r="F44" s="111">
        <f t="shared" si="32"/>
        <v>12</v>
      </c>
      <c r="G44" s="111">
        <f t="shared" si="33"/>
        <v>40</v>
      </c>
      <c r="H44" s="111">
        <f t="shared" si="34"/>
        <v>12</v>
      </c>
      <c r="I44" s="111">
        <f t="shared" si="35"/>
        <v>42</v>
      </c>
      <c r="J44" s="111">
        <f t="shared" si="36"/>
        <v>13</v>
      </c>
      <c r="K44" s="111">
        <f t="shared" si="37"/>
        <v>45</v>
      </c>
      <c r="L44" s="111">
        <f t="shared" si="38"/>
        <v>13</v>
      </c>
      <c r="M44" s="111">
        <f t="shared" si="39"/>
        <v>47</v>
      </c>
      <c r="N44" s="111">
        <f t="shared" si="40"/>
        <v>14</v>
      </c>
      <c r="O44" s="111">
        <f t="shared" si="41"/>
        <v>49</v>
      </c>
      <c r="P44" s="111">
        <f t="shared" si="42"/>
        <v>15</v>
      </c>
      <c r="Q44" s="111">
        <f t="shared" si="43"/>
        <v>51</v>
      </c>
      <c r="R44" s="111">
        <f t="shared" si="44"/>
        <v>15</v>
      </c>
      <c r="S44" s="111">
        <f t="shared" si="45"/>
        <v>53</v>
      </c>
      <c r="T44" s="111">
        <f t="shared" si="46"/>
        <v>16</v>
      </c>
      <c r="U44" s="111">
        <f t="shared" si="47"/>
        <v>56</v>
      </c>
      <c r="V44" s="111">
        <f t="shared" si="48"/>
        <v>17</v>
      </c>
      <c r="W44" s="111">
        <f t="shared" si="49"/>
        <v>59</v>
      </c>
      <c r="X44" s="111">
        <f t="shared" si="50"/>
        <v>18</v>
      </c>
      <c r="Y44" s="111">
        <f t="shared" si="51"/>
        <v>61</v>
      </c>
      <c r="Z44" s="119">
        <f t="shared" si="52"/>
        <v>18</v>
      </c>
      <c r="AA44" s="111">
        <f t="shared" si="53"/>
        <v>64</v>
      </c>
      <c r="AB44" s="119"/>
      <c r="AC44" s="112"/>
    </row>
    <row r="45" spans="1:29" s="113" customFormat="1" ht="10" customHeight="1">
      <c r="A45" s="110">
        <v>7</v>
      </c>
      <c r="B45" s="111">
        <f t="shared" si="28"/>
        <v>12</v>
      </c>
      <c r="C45" s="111">
        <f t="shared" si="29"/>
        <v>43</v>
      </c>
      <c r="D45" s="111">
        <f t="shared" si="30"/>
        <v>13</v>
      </c>
      <c r="E45" s="111">
        <f t="shared" si="31"/>
        <v>45</v>
      </c>
      <c r="F45" s="111">
        <f t="shared" si="32"/>
        <v>13</v>
      </c>
      <c r="G45" s="111">
        <f t="shared" si="33"/>
        <v>47</v>
      </c>
      <c r="H45" s="111">
        <f t="shared" si="34"/>
        <v>14</v>
      </c>
      <c r="I45" s="111">
        <f t="shared" si="35"/>
        <v>49</v>
      </c>
      <c r="J45" s="111">
        <f t="shared" si="36"/>
        <v>15</v>
      </c>
      <c r="K45" s="111">
        <f t="shared" si="37"/>
        <v>52</v>
      </c>
      <c r="L45" s="111">
        <f t="shared" si="38"/>
        <v>16</v>
      </c>
      <c r="M45" s="111">
        <f t="shared" si="39"/>
        <v>54</v>
      </c>
      <c r="N45" s="111">
        <f t="shared" si="40"/>
        <v>16</v>
      </c>
      <c r="O45" s="111">
        <f t="shared" si="41"/>
        <v>57</v>
      </c>
      <c r="P45" s="111">
        <f t="shared" si="42"/>
        <v>17</v>
      </c>
      <c r="Q45" s="111">
        <f t="shared" si="43"/>
        <v>59</v>
      </c>
      <c r="R45" s="111">
        <f t="shared" si="44"/>
        <v>18</v>
      </c>
      <c r="S45" s="111">
        <f t="shared" si="45"/>
        <v>62</v>
      </c>
      <c r="T45" s="111">
        <f t="shared" si="46"/>
        <v>19</v>
      </c>
      <c r="U45" s="111">
        <f t="shared" si="47"/>
        <v>65</v>
      </c>
      <c r="V45" s="111">
        <f t="shared" si="48"/>
        <v>20</v>
      </c>
      <c r="W45" s="111">
        <f t="shared" si="49"/>
        <v>69</v>
      </c>
      <c r="X45" s="111">
        <f t="shared" si="50"/>
        <v>20</v>
      </c>
      <c r="Y45" s="111">
        <f t="shared" si="51"/>
        <v>72</v>
      </c>
      <c r="Z45" s="119">
        <f t="shared" si="52"/>
        <v>21</v>
      </c>
      <c r="AA45" s="111">
        <f t="shared" si="53"/>
        <v>75</v>
      </c>
      <c r="AB45" s="119"/>
      <c r="AC45" s="112"/>
    </row>
    <row r="46" spans="1:29" s="113" customFormat="1" ht="10" customHeight="1">
      <c r="A46" s="110">
        <v>8</v>
      </c>
      <c r="B46" s="111">
        <f t="shared" si="28"/>
        <v>14</v>
      </c>
      <c r="C46" s="111">
        <f t="shared" si="29"/>
        <v>49</v>
      </c>
      <c r="D46" s="111">
        <f t="shared" si="30"/>
        <v>15</v>
      </c>
      <c r="E46" s="111">
        <f t="shared" si="31"/>
        <v>52</v>
      </c>
      <c r="F46" s="111">
        <f t="shared" si="32"/>
        <v>15</v>
      </c>
      <c r="G46" s="111">
        <f t="shared" si="33"/>
        <v>54</v>
      </c>
      <c r="H46" s="111">
        <f t="shared" si="34"/>
        <v>16</v>
      </c>
      <c r="I46" s="111">
        <f t="shared" si="35"/>
        <v>57</v>
      </c>
      <c r="J46" s="111">
        <f t="shared" si="36"/>
        <v>17</v>
      </c>
      <c r="K46" s="111">
        <f t="shared" si="37"/>
        <v>59</v>
      </c>
      <c r="L46" s="111">
        <f t="shared" si="38"/>
        <v>18</v>
      </c>
      <c r="M46" s="111">
        <f t="shared" si="39"/>
        <v>62</v>
      </c>
      <c r="N46" s="111">
        <f t="shared" si="40"/>
        <v>19</v>
      </c>
      <c r="O46" s="111">
        <f t="shared" si="41"/>
        <v>65</v>
      </c>
      <c r="P46" s="111">
        <f t="shared" si="42"/>
        <v>19</v>
      </c>
      <c r="Q46" s="111">
        <f t="shared" si="43"/>
        <v>68</v>
      </c>
      <c r="R46" s="111">
        <f t="shared" si="44"/>
        <v>20</v>
      </c>
      <c r="S46" s="111">
        <f t="shared" si="45"/>
        <v>71</v>
      </c>
      <c r="T46" s="111">
        <f t="shared" si="46"/>
        <v>21</v>
      </c>
      <c r="U46" s="111">
        <f t="shared" si="47"/>
        <v>75</v>
      </c>
      <c r="V46" s="111">
        <f t="shared" si="48"/>
        <v>22</v>
      </c>
      <c r="W46" s="111">
        <f t="shared" si="49"/>
        <v>78</v>
      </c>
      <c r="X46" s="111">
        <f t="shared" si="50"/>
        <v>23</v>
      </c>
      <c r="Y46" s="111">
        <f t="shared" si="51"/>
        <v>82</v>
      </c>
      <c r="Z46" s="119">
        <f t="shared" si="52"/>
        <v>24</v>
      </c>
      <c r="AA46" s="111">
        <f t="shared" si="53"/>
        <v>85</v>
      </c>
      <c r="AB46" s="119"/>
      <c r="AC46" s="112"/>
    </row>
    <row r="47" spans="1:29" s="113" customFormat="1" ht="10" customHeight="1">
      <c r="A47" s="110">
        <v>9</v>
      </c>
      <c r="B47" s="111">
        <f t="shared" si="28"/>
        <v>16</v>
      </c>
      <c r="C47" s="111">
        <f t="shared" si="29"/>
        <v>55</v>
      </c>
      <c r="D47" s="111">
        <f t="shared" si="30"/>
        <v>17</v>
      </c>
      <c r="E47" s="111">
        <f t="shared" si="31"/>
        <v>58</v>
      </c>
      <c r="F47" s="111">
        <f t="shared" si="32"/>
        <v>17</v>
      </c>
      <c r="G47" s="111">
        <f t="shared" si="33"/>
        <v>60</v>
      </c>
      <c r="H47" s="111">
        <f t="shared" si="34"/>
        <v>18</v>
      </c>
      <c r="I47" s="111">
        <f t="shared" si="35"/>
        <v>64</v>
      </c>
      <c r="J47" s="111">
        <f t="shared" si="36"/>
        <v>19</v>
      </c>
      <c r="K47" s="111">
        <f t="shared" si="37"/>
        <v>67</v>
      </c>
      <c r="L47" s="111">
        <f t="shared" si="38"/>
        <v>20</v>
      </c>
      <c r="M47" s="111">
        <f t="shared" si="39"/>
        <v>70</v>
      </c>
      <c r="N47" s="111">
        <f t="shared" si="40"/>
        <v>21</v>
      </c>
      <c r="O47" s="111">
        <f t="shared" si="41"/>
        <v>73</v>
      </c>
      <c r="P47" s="111">
        <f t="shared" si="42"/>
        <v>22</v>
      </c>
      <c r="Q47" s="111">
        <f t="shared" si="43"/>
        <v>76</v>
      </c>
      <c r="R47" s="111">
        <f t="shared" si="44"/>
        <v>23</v>
      </c>
      <c r="S47" s="111">
        <f t="shared" si="45"/>
        <v>80</v>
      </c>
      <c r="T47" s="111">
        <f t="shared" si="46"/>
        <v>24</v>
      </c>
      <c r="U47" s="111">
        <f t="shared" si="47"/>
        <v>84</v>
      </c>
      <c r="V47" s="111">
        <f t="shared" si="48"/>
        <v>25</v>
      </c>
      <c r="W47" s="111">
        <f t="shared" si="49"/>
        <v>88</v>
      </c>
      <c r="X47" s="111">
        <f t="shared" si="50"/>
        <v>26</v>
      </c>
      <c r="Y47" s="111">
        <f t="shared" si="51"/>
        <v>92</v>
      </c>
      <c r="Z47" s="119">
        <f t="shared" si="52"/>
        <v>27</v>
      </c>
      <c r="AA47" s="111">
        <f t="shared" si="53"/>
        <v>96</v>
      </c>
      <c r="AB47" s="119"/>
      <c r="AC47" s="112"/>
    </row>
    <row r="48" spans="1:29" s="113" customFormat="1" ht="10" customHeight="1">
      <c r="A48" s="110">
        <v>10</v>
      </c>
      <c r="B48" s="111">
        <f t="shared" si="28"/>
        <v>18</v>
      </c>
      <c r="C48" s="111">
        <f t="shared" si="29"/>
        <v>62</v>
      </c>
      <c r="D48" s="111">
        <f t="shared" si="30"/>
        <v>18</v>
      </c>
      <c r="E48" s="111">
        <f t="shared" si="31"/>
        <v>64</v>
      </c>
      <c r="F48" s="111">
        <f t="shared" si="32"/>
        <v>19</v>
      </c>
      <c r="G48" s="111">
        <f t="shared" si="33"/>
        <v>67</v>
      </c>
      <c r="H48" s="111">
        <f t="shared" si="34"/>
        <v>20</v>
      </c>
      <c r="I48" s="111">
        <f t="shared" si="35"/>
        <v>71</v>
      </c>
      <c r="J48" s="111">
        <f t="shared" si="36"/>
        <v>21</v>
      </c>
      <c r="K48" s="111">
        <f t="shared" si="37"/>
        <v>74</v>
      </c>
      <c r="L48" s="111">
        <f t="shared" si="38"/>
        <v>22</v>
      </c>
      <c r="M48" s="111">
        <f t="shared" si="39"/>
        <v>78</v>
      </c>
      <c r="N48" s="111">
        <f t="shared" si="40"/>
        <v>23</v>
      </c>
      <c r="O48" s="111">
        <f t="shared" si="41"/>
        <v>81</v>
      </c>
      <c r="P48" s="111">
        <f t="shared" si="42"/>
        <v>24</v>
      </c>
      <c r="Q48" s="111">
        <f t="shared" si="43"/>
        <v>85</v>
      </c>
      <c r="R48" s="111">
        <f t="shared" si="44"/>
        <v>25</v>
      </c>
      <c r="S48" s="111">
        <f t="shared" si="45"/>
        <v>89</v>
      </c>
      <c r="T48" s="111">
        <f t="shared" si="46"/>
        <v>27</v>
      </c>
      <c r="U48" s="111">
        <f t="shared" si="47"/>
        <v>94</v>
      </c>
      <c r="V48" s="111">
        <f t="shared" si="48"/>
        <v>28</v>
      </c>
      <c r="W48" s="111">
        <f t="shared" si="49"/>
        <v>98</v>
      </c>
      <c r="X48" s="111">
        <f t="shared" si="50"/>
        <v>29</v>
      </c>
      <c r="Y48" s="111">
        <f t="shared" si="51"/>
        <v>102</v>
      </c>
      <c r="Z48" s="119">
        <f t="shared" si="52"/>
        <v>31</v>
      </c>
      <c r="AA48" s="111">
        <f t="shared" si="53"/>
        <v>107</v>
      </c>
      <c r="AB48" s="119"/>
      <c r="AC48" s="112"/>
    </row>
    <row r="49" spans="1:29" s="113" customFormat="1" ht="10" customHeight="1">
      <c r="A49" s="110">
        <v>11</v>
      </c>
      <c r="B49" s="111">
        <f t="shared" si="28"/>
        <v>19</v>
      </c>
      <c r="C49" s="111">
        <f t="shared" si="29"/>
        <v>68</v>
      </c>
      <c r="D49" s="111">
        <f t="shared" si="30"/>
        <v>20</v>
      </c>
      <c r="E49" s="111">
        <f t="shared" si="31"/>
        <v>71</v>
      </c>
      <c r="F49" s="111">
        <f t="shared" si="32"/>
        <v>21</v>
      </c>
      <c r="G49" s="111">
        <f t="shared" si="33"/>
        <v>74</v>
      </c>
      <c r="H49" s="111">
        <f t="shared" si="34"/>
        <v>22</v>
      </c>
      <c r="I49" s="111">
        <f t="shared" si="35"/>
        <v>78</v>
      </c>
      <c r="J49" s="111">
        <f t="shared" si="36"/>
        <v>23</v>
      </c>
      <c r="K49" s="111">
        <f t="shared" si="37"/>
        <v>82</v>
      </c>
      <c r="L49" s="111">
        <f t="shared" si="38"/>
        <v>24</v>
      </c>
      <c r="M49" s="111">
        <f t="shared" si="39"/>
        <v>85</v>
      </c>
      <c r="N49" s="111">
        <f t="shared" si="40"/>
        <v>26</v>
      </c>
      <c r="O49" s="111">
        <f t="shared" si="41"/>
        <v>89</v>
      </c>
      <c r="P49" s="111">
        <f t="shared" si="42"/>
        <v>27</v>
      </c>
      <c r="Q49" s="111">
        <f t="shared" si="43"/>
        <v>93</v>
      </c>
      <c r="R49" s="111">
        <f t="shared" si="44"/>
        <v>28</v>
      </c>
      <c r="S49" s="111">
        <f t="shared" si="45"/>
        <v>98</v>
      </c>
      <c r="T49" s="111">
        <f t="shared" si="46"/>
        <v>29</v>
      </c>
      <c r="U49" s="111">
        <f t="shared" si="47"/>
        <v>103</v>
      </c>
      <c r="V49" s="111">
        <f t="shared" si="48"/>
        <v>31</v>
      </c>
      <c r="W49" s="111">
        <f t="shared" si="49"/>
        <v>108</v>
      </c>
      <c r="X49" s="111">
        <f t="shared" si="50"/>
        <v>32</v>
      </c>
      <c r="Y49" s="111">
        <f t="shared" si="51"/>
        <v>113</v>
      </c>
      <c r="Z49" s="119">
        <f t="shared" si="52"/>
        <v>34</v>
      </c>
      <c r="AA49" s="111">
        <f t="shared" si="53"/>
        <v>118</v>
      </c>
      <c r="AB49" s="119"/>
      <c r="AC49" s="112"/>
    </row>
    <row r="50" spans="1:29" s="113" customFormat="1" ht="10" customHeight="1">
      <c r="A50" s="110">
        <v>12</v>
      </c>
      <c r="B50" s="111">
        <f t="shared" si="28"/>
        <v>21</v>
      </c>
      <c r="C50" s="111">
        <f t="shared" si="29"/>
        <v>74</v>
      </c>
      <c r="D50" s="111">
        <f t="shared" si="30"/>
        <v>22</v>
      </c>
      <c r="E50" s="111">
        <f t="shared" si="31"/>
        <v>77</v>
      </c>
      <c r="F50" s="111">
        <f t="shared" si="32"/>
        <v>23</v>
      </c>
      <c r="G50" s="111">
        <f t="shared" si="33"/>
        <v>81</v>
      </c>
      <c r="H50" s="111">
        <f t="shared" si="34"/>
        <v>24</v>
      </c>
      <c r="I50" s="111">
        <f t="shared" si="35"/>
        <v>85</v>
      </c>
      <c r="J50" s="111">
        <f t="shared" si="36"/>
        <v>25</v>
      </c>
      <c r="K50" s="111">
        <f t="shared" si="37"/>
        <v>89</v>
      </c>
      <c r="L50" s="111">
        <f t="shared" si="38"/>
        <v>27</v>
      </c>
      <c r="M50" s="111">
        <f t="shared" si="39"/>
        <v>93</v>
      </c>
      <c r="N50" s="111">
        <f t="shared" si="40"/>
        <v>28</v>
      </c>
      <c r="O50" s="111">
        <f t="shared" si="41"/>
        <v>97</v>
      </c>
      <c r="P50" s="111">
        <f t="shared" si="42"/>
        <v>29</v>
      </c>
      <c r="Q50" s="111">
        <f t="shared" si="43"/>
        <v>102</v>
      </c>
      <c r="R50" s="111">
        <f t="shared" si="44"/>
        <v>31</v>
      </c>
      <c r="S50" s="111">
        <f t="shared" si="45"/>
        <v>107</v>
      </c>
      <c r="T50" s="111">
        <f t="shared" si="46"/>
        <v>32</v>
      </c>
      <c r="U50" s="111">
        <f t="shared" si="47"/>
        <v>112</v>
      </c>
      <c r="V50" s="111">
        <f t="shared" si="48"/>
        <v>34</v>
      </c>
      <c r="W50" s="111">
        <f t="shared" si="49"/>
        <v>118</v>
      </c>
      <c r="X50" s="111">
        <f t="shared" si="50"/>
        <v>35</v>
      </c>
      <c r="Y50" s="111">
        <f t="shared" si="51"/>
        <v>123</v>
      </c>
      <c r="Z50" s="119">
        <f t="shared" si="52"/>
        <v>37</v>
      </c>
      <c r="AA50" s="111">
        <f t="shared" si="53"/>
        <v>128</v>
      </c>
      <c r="AB50" s="119"/>
      <c r="AC50" s="112"/>
    </row>
    <row r="51" spans="1:29" s="113" customFormat="1" ht="10" customHeight="1">
      <c r="A51" s="110">
        <v>13</v>
      </c>
      <c r="B51" s="111">
        <f t="shared" si="28"/>
        <v>23</v>
      </c>
      <c r="C51" s="111">
        <f t="shared" si="29"/>
        <v>80</v>
      </c>
      <c r="D51" s="111">
        <f t="shared" si="30"/>
        <v>24</v>
      </c>
      <c r="E51" s="111">
        <f t="shared" si="31"/>
        <v>84</v>
      </c>
      <c r="F51" s="111">
        <f t="shared" si="32"/>
        <v>25</v>
      </c>
      <c r="G51" s="111">
        <f t="shared" si="33"/>
        <v>87</v>
      </c>
      <c r="H51" s="111">
        <f t="shared" si="34"/>
        <v>26</v>
      </c>
      <c r="I51" s="111">
        <f t="shared" si="35"/>
        <v>92</v>
      </c>
      <c r="J51" s="111">
        <f t="shared" si="36"/>
        <v>28</v>
      </c>
      <c r="K51" s="111">
        <f t="shared" si="37"/>
        <v>96</v>
      </c>
      <c r="L51" s="111">
        <f t="shared" si="38"/>
        <v>29</v>
      </c>
      <c r="M51" s="111">
        <f t="shared" si="39"/>
        <v>101</v>
      </c>
      <c r="N51" s="111">
        <f t="shared" si="40"/>
        <v>30</v>
      </c>
      <c r="O51" s="111">
        <f t="shared" si="41"/>
        <v>106</v>
      </c>
      <c r="P51" s="111">
        <f t="shared" si="42"/>
        <v>31</v>
      </c>
      <c r="Q51" s="111">
        <f t="shared" si="43"/>
        <v>110</v>
      </c>
      <c r="R51" s="111">
        <f t="shared" si="44"/>
        <v>33</v>
      </c>
      <c r="S51" s="111">
        <f t="shared" si="45"/>
        <v>116</v>
      </c>
      <c r="T51" s="111">
        <f t="shared" si="46"/>
        <v>35</v>
      </c>
      <c r="U51" s="111">
        <f t="shared" si="47"/>
        <v>122</v>
      </c>
      <c r="V51" s="111">
        <f t="shared" si="48"/>
        <v>36</v>
      </c>
      <c r="W51" s="111">
        <f t="shared" si="49"/>
        <v>127</v>
      </c>
      <c r="X51" s="111">
        <f t="shared" si="50"/>
        <v>38</v>
      </c>
      <c r="Y51" s="111">
        <f t="shared" si="51"/>
        <v>133</v>
      </c>
      <c r="Z51" s="119">
        <f t="shared" si="52"/>
        <v>40</v>
      </c>
      <c r="AA51" s="111">
        <f t="shared" si="53"/>
        <v>139</v>
      </c>
      <c r="AB51" s="119"/>
      <c r="AC51" s="112"/>
    </row>
    <row r="52" spans="1:29" s="113" customFormat="1" ht="10" customHeight="1">
      <c r="A52" s="110">
        <v>14</v>
      </c>
      <c r="B52" s="111">
        <f t="shared" si="28"/>
        <v>25</v>
      </c>
      <c r="C52" s="111">
        <f t="shared" si="29"/>
        <v>86</v>
      </c>
      <c r="D52" s="111">
        <f t="shared" si="30"/>
        <v>26</v>
      </c>
      <c r="E52" s="111">
        <f t="shared" si="31"/>
        <v>90</v>
      </c>
      <c r="F52" s="111">
        <f t="shared" si="32"/>
        <v>27</v>
      </c>
      <c r="G52" s="111">
        <f t="shared" si="33"/>
        <v>94</v>
      </c>
      <c r="H52" s="111">
        <f t="shared" si="34"/>
        <v>28</v>
      </c>
      <c r="I52" s="111">
        <f t="shared" si="35"/>
        <v>99</v>
      </c>
      <c r="J52" s="111">
        <f t="shared" si="36"/>
        <v>30</v>
      </c>
      <c r="K52" s="111">
        <f t="shared" si="37"/>
        <v>104</v>
      </c>
      <c r="L52" s="111">
        <f t="shared" si="38"/>
        <v>31</v>
      </c>
      <c r="M52" s="111">
        <f t="shared" si="39"/>
        <v>109</v>
      </c>
      <c r="N52" s="111">
        <f t="shared" si="40"/>
        <v>32</v>
      </c>
      <c r="O52" s="111">
        <f t="shared" si="41"/>
        <v>114</v>
      </c>
      <c r="P52" s="111">
        <f t="shared" si="42"/>
        <v>34</v>
      </c>
      <c r="Q52" s="111">
        <f t="shared" si="43"/>
        <v>119</v>
      </c>
      <c r="R52" s="111">
        <f t="shared" si="44"/>
        <v>36</v>
      </c>
      <c r="S52" s="111">
        <f t="shared" si="45"/>
        <v>125</v>
      </c>
      <c r="T52" s="111">
        <f t="shared" si="46"/>
        <v>37</v>
      </c>
      <c r="U52" s="111">
        <f t="shared" si="47"/>
        <v>131</v>
      </c>
      <c r="V52" s="111">
        <f t="shared" si="48"/>
        <v>39</v>
      </c>
      <c r="W52" s="111">
        <f t="shared" si="49"/>
        <v>137</v>
      </c>
      <c r="X52" s="111">
        <f t="shared" si="50"/>
        <v>41</v>
      </c>
      <c r="Y52" s="111">
        <f t="shared" si="51"/>
        <v>143</v>
      </c>
      <c r="Z52" s="119">
        <f t="shared" si="52"/>
        <v>43</v>
      </c>
      <c r="AA52" s="111">
        <f t="shared" si="53"/>
        <v>150</v>
      </c>
      <c r="AB52" s="119"/>
      <c r="AC52" s="112"/>
    </row>
    <row r="53" spans="1:29" s="113" customFormat="1" ht="10" customHeight="1">
      <c r="A53" s="110">
        <v>15</v>
      </c>
      <c r="B53" s="111">
        <f t="shared" si="28"/>
        <v>26</v>
      </c>
      <c r="C53" s="111">
        <f t="shared" si="29"/>
        <v>92</v>
      </c>
      <c r="D53" s="111">
        <f t="shared" si="30"/>
        <v>28</v>
      </c>
      <c r="E53" s="111">
        <f t="shared" si="31"/>
        <v>97</v>
      </c>
      <c r="F53" s="111">
        <f t="shared" si="32"/>
        <v>29</v>
      </c>
      <c r="G53" s="111">
        <f t="shared" si="33"/>
        <v>101</v>
      </c>
      <c r="H53" s="111">
        <f t="shared" si="34"/>
        <v>30</v>
      </c>
      <c r="I53" s="111">
        <f t="shared" si="35"/>
        <v>106</v>
      </c>
      <c r="J53" s="111">
        <f t="shared" si="36"/>
        <v>32</v>
      </c>
      <c r="K53" s="111">
        <f t="shared" si="37"/>
        <v>111</v>
      </c>
      <c r="L53" s="111">
        <f t="shared" si="38"/>
        <v>33</v>
      </c>
      <c r="M53" s="111">
        <f t="shared" si="39"/>
        <v>117</v>
      </c>
      <c r="N53" s="111">
        <f t="shared" si="40"/>
        <v>35</v>
      </c>
      <c r="O53" s="111">
        <f t="shared" si="41"/>
        <v>122</v>
      </c>
      <c r="P53" s="111">
        <f t="shared" si="42"/>
        <v>36</v>
      </c>
      <c r="Q53" s="111">
        <f t="shared" si="43"/>
        <v>127</v>
      </c>
      <c r="R53" s="111">
        <f t="shared" si="44"/>
        <v>38</v>
      </c>
      <c r="S53" s="111">
        <f t="shared" si="45"/>
        <v>134</v>
      </c>
      <c r="T53" s="111">
        <f t="shared" si="46"/>
        <v>40</v>
      </c>
      <c r="U53" s="111">
        <f t="shared" si="47"/>
        <v>140</v>
      </c>
      <c r="V53" s="111">
        <f t="shared" si="48"/>
        <v>42</v>
      </c>
      <c r="W53" s="111">
        <f t="shared" si="49"/>
        <v>147</v>
      </c>
      <c r="X53" s="111">
        <f t="shared" si="50"/>
        <v>44</v>
      </c>
      <c r="Y53" s="111">
        <f t="shared" si="51"/>
        <v>154</v>
      </c>
      <c r="Z53" s="119">
        <f t="shared" si="52"/>
        <v>46</v>
      </c>
      <c r="AA53" s="111">
        <f t="shared" si="53"/>
        <v>160</v>
      </c>
      <c r="AB53" s="119"/>
      <c r="AC53" s="112"/>
    </row>
    <row r="54" spans="1:29" s="113" customFormat="1" ht="10" customHeight="1">
      <c r="A54" s="110">
        <v>16</v>
      </c>
      <c r="B54" s="111">
        <f t="shared" si="28"/>
        <v>28</v>
      </c>
      <c r="C54" s="111">
        <f t="shared" si="29"/>
        <v>99</v>
      </c>
      <c r="D54" s="111">
        <f t="shared" si="30"/>
        <v>29</v>
      </c>
      <c r="E54" s="111">
        <f t="shared" si="31"/>
        <v>103</v>
      </c>
      <c r="F54" s="111">
        <f t="shared" si="32"/>
        <v>31</v>
      </c>
      <c r="G54" s="111">
        <f t="shared" si="33"/>
        <v>108</v>
      </c>
      <c r="H54" s="111">
        <f t="shared" si="34"/>
        <v>32</v>
      </c>
      <c r="I54" s="111">
        <f t="shared" si="35"/>
        <v>113</v>
      </c>
      <c r="J54" s="111">
        <f t="shared" si="36"/>
        <v>34</v>
      </c>
      <c r="K54" s="111">
        <f t="shared" si="37"/>
        <v>119</v>
      </c>
      <c r="L54" s="111">
        <f t="shared" si="38"/>
        <v>36</v>
      </c>
      <c r="M54" s="111">
        <f t="shared" si="39"/>
        <v>124</v>
      </c>
      <c r="N54" s="111">
        <f t="shared" si="40"/>
        <v>37</v>
      </c>
      <c r="O54" s="111">
        <f t="shared" si="41"/>
        <v>130</v>
      </c>
      <c r="P54" s="111">
        <f t="shared" si="42"/>
        <v>39</v>
      </c>
      <c r="Q54" s="111">
        <f t="shared" si="43"/>
        <v>136</v>
      </c>
      <c r="R54" s="111">
        <f t="shared" si="44"/>
        <v>41</v>
      </c>
      <c r="S54" s="111">
        <f t="shared" si="45"/>
        <v>143</v>
      </c>
      <c r="T54" s="111">
        <f t="shared" si="46"/>
        <v>43</v>
      </c>
      <c r="U54" s="111">
        <f t="shared" si="47"/>
        <v>150</v>
      </c>
      <c r="V54" s="111">
        <f t="shared" si="48"/>
        <v>45</v>
      </c>
      <c r="W54" s="111">
        <f t="shared" si="49"/>
        <v>157</v>
      </c>
      <c r="X54" s="111">
        <f t="shared" si="50"/>
        <v>47</v>
      </c>
      <c r="Y54" s="111">
        <f t="shared" si="51"/>
        <v>164</v>
      </c>
      <c r="Z54" s="119">
        <f t="shared" si="52"/>
        <v>49</v>
      </c>
      <c r="AA54" s="111">
        <f t="shared" si="53"/>
        <v>171</v>
      </c>
      <c r="AB54" s="119"/>
      <c r="AC54" s="112"/>
    </row>
    <row r="55" spans="1:29" s="113" customFormat="1" ht="10" customHeight="1">
      <c r="A55" s="110">
        <v>17</v>
      </c>
      <c r="B55" s="111">
        <f t="shared" si="28"/>
        <v>30</v>
      </c>
      <c r="C55" s="111">
        <f t="shared" si="29"/>
        <v>105</v>
      </c>
      <c r="D55" s="111">
        <f t="shared" si="30"/>
        <v>31</v>
      </c>
      <c r="E55" s="111">
        <f t="shared" si="31"/>
        <v>109</v>
      </c>
      <c r="F55" s="111">
        <f t="shared" si="32"/>
        <v>33</v>
      </c>
      <c r="G55" s="111">
        <f t="shared" si="33"/>
        <v>114</v>
      </c>
      <c r="H55" s="111">
        <f t="shared" si="34"/>
        <v>34</v>
      </c>
      <c r="I55" s="111">
        <f t="shared" si="35"/>
        <v>120</v>
      </c>
      <c r="J55" s="111">
        <f t="shared" si="36"/>
        <v>36</v>
      </c>
      <c r="K55" s="111">
        <f t="shared" si="37"/>
        <v>126</v>
      </c>
      <c r="L55" s="111">
        <f t="shared" si="38"/>
        <v>38</v>
      </c>
      <c r="M55" s="111">
        <f t="shared" si="39"/>
        <v>132</v>
      </c>
      <c r="N55" s="111">
        <f t="shared" si="40"/>
        <v>39</v>
      </c>
      <c r="O55" s="111">
        <f t="shared" si="41"/>
        <v>138</v>
      </c>
      <c r="P55" s="111">
        <f t="shared" si="42"/>
        <v>41</v>
      </c>
      <c r="Q55" s="111">
        <f t="shared" si="43"/>
        <v>144</v>
      </c>
      <c r="R55" s="111">
        <f t="shared" si="44"/>
        <v>43</v>
      </c>
      <c r="S55" s="111">
        <f t="shared" si="45"/>
        <v>152</v>
      </c>
      <c r="T55" s="111">
        <f t="shared" si="46"/>
        <v>45</v>
      </c>
      <c r="U55" s="111">
        <f t="shared" si="47"/>
        <v>159</v>
      </c>
      <c r="V55" s="111">
        <f t="shared" si="48"/>
        <v>48</v>
      </c>
      <c r="W55" s="111">
        <f t="shared" si="49"/>
        <v>167</v>
      </c>
      <c r="X55" s="111">
        <f t="shared" si="50"/>
        <v>50</v>
      </c>
      <c r="Y55" s="111">
        <f t="shared" si="51"/>
        <v>174</v>
      </c>
      <c r="Z55" s="119">
        <f t="shared" si="52"/>
        <v>52</v>
      </c>
      <c r="AA55" s="111">
        <f t="shared" si="53"/>
        <v>182</v>
      </c>
      <c r="AB55" s="119"/>
      <c r="AC55" s="112"/>
    </row>
    <row r="56" spans="1:29" s="113" customFormat="1" ht="10" customHeight="1">
      <c r="A56" s="110">
        <v>18</v>
      </c>
      <c r="B56" s="111">
        <f t="shared" si="28"/>
        <v>32</v>
      </c>
      <c r="C56" s="111">
        <f t="shared" si="29"/>
        <v>111</v>
      </c>
      <c r="D56" s="111">
        <f t="shared" si="30"/>
        <v>33</v>
      </c>
      <c r="E56" s="111">
        <f t="shared" si="31"/>
        <v>116</v>
      </c>
      <c r="F56" s="111">
        <f t="shared" si="32"/>
        <v>35</v>
      </c>
      <c r="G56" s="111">
        <f t="shared" si="33"/>
        <v>121</v>
      </c>
      <c r="H56" s="111">
        <f t="shared" si="34"/>
        <v>36</v>
      </c>
      <c r="I56" s="111">
        <f t="shared" si="35"/>
        <v>127</v>
      </c>
      <c r="J56" s="111">
        <f t="shared" si="36"/>
        <v>38</v>
      </c>
      <c r="K56" s="111">
        <f t="shared" si="37"/>
        <v>134</v>
      </c>
      <c r="L56" s="111">
        <f t="shared" si="38"/>
        <v>40</v>
      </c>
      <c r="M56" s="111">
        <f t="shared" si="39"/>
        <v>140</v>
      </c>
      <c r="N56" s="111">
        <f t="shared" si="40"/>
        <v>42</v>
      </c>
      <c r="O56" s="111">
        <f t="shared" si="41"/>
        <v>146</v>
      </c>
      <c r="P56" s="111">
        <f t="shared" si="42"/>
        <v>44</v>
      </c>
      <c r="Q56" s="111">
        <f t="shared" si="43"/>
        <v>152</v>
      </c>
      <c r="R56" s="111">
        <f t="shared" si="44"/>
        <v>46</v>
      </c>
      <c r="S56" s="111">
        <f t="shared" si="45"/>
        <v>160</v>
      </c>
      <c r="T56" s="111">
        <f t="shared" si="46"/>
        <v>48</v>
      </c>
      <c r="U56" s="111">
        <f t="shared" si="47"/>
        <v>168</v>
      </c>
      <c r="V56" s="111">
        <f t="shared" si="48"/>
        <v>50</v>
      </c>
      <c r="W56" s="111">
        <f t="shared" si="49"/>
        <v>176</v>
      </c>
      <c r="X56" s="111">
        <f t="shared" si="50"/>
        <v>53</v>
      </c>
      <c r="Y56" s="111">
        <f t="shared" si="51"/>
        <v>184</v>
      </c>
      <c r="Z56" s="119">
        <f t="shared" si="52"/>
        <v>55</v>
      </c>
      <c r="AA56" s="111">
        <f t="shared" si="53"/>
        <v>192</v>
      </c>
      <c r="AB56" s="119"/>
      <c r="AC56" s="112"/>
    </row>
    <row r="57" spans="1:29" s="113" customFormat="1" ht="10" customHeight="1">
      <c r="A57" s="110">
        <v>19</v>
      </c>
      <c r="B57" s="111">
        <f t="shared" si="28"/>
        <v>33</v>
      </c>
      <c r="C57" s="111">
        <f t="shared" si="29"/>
        <v>117</v>
      </c>
      <c r="D57" s="111">
        <f t="shared" si="30"/>
        <v>35</v>
      </c>
      <c r="E57" s="111">
        <f t="shared" si="31"/>
        <v>122</v>
      </c>
      <c r="F57" s="111">
        <f t="shared" si="32"/>
        <v>36</v>
      </c>
      <c r="G57" s="111">
        <f t="shared" si="33"/>
        <v>128</v>
      </c>
      <c r="H57" s="111">
        <f t="shared" si="34"/>
        <v>38</v>
      </c>
      <c r="I57" s="111">
        <f t="shared" si="35"/>
        <v>134</v>
      </c>
      <c r="J57" s="111">
        <f t="shared" si="36"/>
        <v>40</v>
      </c>
      <c r="K57" s="111">
        <f t="shared" si="37"/>
        <v>141</v>
      </c>
      <c r="L57" s="111">
        <f t="shared" si="38"/>
        <v>42</v>
      </c>
      <c r="M57" s="111">
        <f t="shared" si="39"/>
        <v>148</v>
      </c>
      <c r="N57" s="111">
        <f t="shared" si="40"/>
        <v>44</v>
      </c>
      <c r="O57" s="111">
        <f t="shared" si="41"/>
        <v>154</v>
      </c>
      <c r="P57" s="111">
        <f t="shared" si="42"/>
        <v>46</v>
      </c>
      <c r="Q57" s="111">
        <f t="shared" si="43"/>
        <v>161</v>
      </c>
      <c r="R57" s="111">
        <f t="shared" si="44"/>
        <v>48</v>
      </c>
      <c r="S57" s="111">
        <f t="shared" si="45"/>
        <v>169</v>
      </c>
      <c r="T57" s="111">
        <f t="shared" si="46"/>
        <v>51</v>
      </c>
      <c r="U57" s="111">
        <f t="shared" si="47"/>
        <v>178</v>
      </c>
      <c r="V57" s="111">
        <f t="shared" si="48"/>
        <v>53</v>
      </c>
      <c r="W57" s="111">
        <f t="shared" si="49"/>
        <v>186</v>
      </c>
      <c r="X57" s="111">
        <f t="shared" si="50"/>
        <v>56</v>
      </c>
      <c r="Y57" s="111">
        <f t="shared" si="51"/>
        <v>195</v>
      </c>
      <c r="Z57" s="119">
        <f t="shared" si="52"/>
        <v>58</v>
      </c>
      <c r="AA57" s="111">
        <f t="shared" si="53"/>
        <v>203</v>
      </c>
      <c r="AB57" s="119"/>
      <c r="AC57" s="112"/>
    </row>
    <row r="58" spans="1:29" s="113" customFormat="1" ht="10" customHeight="1">
      <c r="A58" s="110">
        <v>20</v>
      </c>
      <c r="B58" s="111">
        <f t="shared" si="28"/>
        <v>35</v>
      </c>
      <c r="C58" s="111">
        <f t="shared" si="29"/>
        <v>123</v>
      </c>
      <c r="D58" s="111">
        <f t="shared" si="30"/>
        <v>37</v>
      </c>
      <c r="E58" s="111">
        <f t="shared" si="31"/>
        <v>129</v>
      </c>
      <c r="F58" s="111">
        <f t="shared" si="32"/>
        <v>38</v>
      </c>
      <c r="G58" s="111">
        <f t="shared" si="33"/>
        <v>134</v>
      </c>
      <c r="H58" s="111">
        <f t="shared" si="34"/>
        <v>40</v>
      </c>
      <c r="I58" s="111">
        <f t="shared" si="35"/>
        <v>141</v>
      </c>
      <c r="J58" s="111">
        <f t="shared" si="36"/>
        <v>42</v>
      </c>
      <c r="K58" s="111">
        <f t="shared" si="37"/>
        <v>148</v>
      </c>
      <c r="L58" s="111">
        <f t="shared" si="38"/>
        <v>44</v>
      </c>
      <c r="M58" s="111">
        <f t="shared" si="39"/>
        <v>155</v>
      </c>
      <c r="N58" s="111">
        <f t="shared" si="40"/>
        <v>46</v>
      </c>
      <c r="O58" s="111">
        <f t="shared" si="41"/>
        <v>162</v>
      </c>
      <c r="P58" s="111">
        <f t="shared" si="42"/>
        <v>48</v>
      </c>
      <c r="Q58" s="111">
        <f t="shared" si="43"/>
        <v>169</v>
      </c>
      <c r="R58" s="111">
        <f t="shared" si="44"/>
        <v>51</v>
      </c>
      <c r="S58" s="111">
        <f t="shared" si="45"/>
        <v>178</v>
      </c>
      <c r="T58" s="111">
        <f t="shared" si="46"/>
        <v>53</v>
      </c>
      <c r="U58" s="111">
        <f t="shared" si="47"/>
        <v>187</v>
      </c>
      <c r="V58" s="111">
        <f t="shared" si="48"/>
        <v>56</v>
      </c>
      <c r="W58" s="111">
        <f t="shared" si="49"/>
        <v>196</v>
      </c>
      <c r="X58" s="111">
        <f t="shared" si="50"/>
        <v>59</v>
      </c>
      <c r="Y58" s="111">
        <f t="shared" si="51"/>
        <v>205</v>
      </c>
      <c r="Z58" s="119">
        <f t="shared" si="52"/>
        <v>61</v>
      </c>
      <c r="AA58" s="111">
        <f t="shared" si="53"/>
        <v>214</v>
      </c>
      <c r="AB58" s="119"/>
      <c r="AC58" s="112"/>
    </row>
    <row r="59" spans="1:29" s="113" customFormat="1" ht="10" customHeight="1">
      <c r="A59" s="110">
        <v>21</v>
      </c>
      <c r="B59" s="111">
        <f t="shared" si="28"/>
        <v>37</v>
      </c>
      <c r="C59" s="111">
        <f t="shared" si="29"/>
        <v>129</v>
      </c>
      <c r="D59" s="111">
        <f t="shared" si="30"/>
        <v>39</v>
      </c>
      <c r="E59" s="111">
        <f t="shared" si="31"/>
        <v>135</v>
      </c>
      <c r="F59" s="111">
        <f t="shared" si="32"/>
        <v>40</v>
      </c>
      <c r="G59" s="111">
        <f t="shared" si="33"/>
        <v>141</v>
      </c>
      <c r="H59" s="111">
        <f t="shared" si="34"/>
        <v>42</v>
      </c>
      <c r="I59" s="111">
        <f t="shared" si="35"/>
        <v>148</v>
      </c>
      <c r="J59" s="111">
        <f t="shared" si="36"/>
        <v>45</v>
      </c>
      <c r="K59" s="111">
        <f t="shared" si="37"/>
        <v>156</v>
      </c>
      <c r="L59" s="111">
        <f t="shared" si="38"/>
        <v>47</v>
      </c>
      <c r="M59" s="111">
        <f t="shared" si="39"/>
        <v>163</v>
      </c>
      <c r="N59" s="111">
        <f t="shared" si="40"/>
        <v>49</v>
      </c>
      <c r="O59" s="111">
        <f t="shared" si="41"/>
        <v>171</v>
      </c>
      <c r="P59" s="111">
        <f t="shared" si="42"/>
        <v>51</v>
      </c>
      <c r="Q59" s="111">
        <f t="shared" si="43"/>
        <v>178</v>
      </c>
      <c r="R59" s="111">
        <f t="shared" si="44"/>
        <v>53</v>
      </c>
      <c r="S59" s="111">
        <f t="shared" si="45"/>
        <v>187</v>
      </c>
      <c r="T59" s="111">
        <f t="shared" si="46"/>
        <v>56</v>
      </c>
      <c r="U59" s="111">
        <f t="shared" si="47"/>
        <v>196</v>
      </c>
      <c r="V59" s="111">
        <f t="shared" si="48"/>
        <v>59</v>
      </c>
      <c r="W59" s="111">
        <f t="shared" si="49"/>
        <v>206</v>
      </c>
      <c r="X59" s="111">
        <f t="shared" si="50"/>
        <v>61</v>
      </c>
      <c r="Y59" s="111">
        <f t="shared" si="51"/>
        <v>215</v>
      </c>
      <c r="Z59" s="119">
        <f t="shared" si="52"/>
        <v>64</v>
      </c>
      <c r="AA59" s="111">
        <f t="shared" si="53"/>
        <v>224</v>
      </c>
      <c r="AB59" s="119"/>
      <c r="AC59" s="112"/>
    </row>
    <row r="60" spans="1:29" s="113" customFormat="1" ht="10" customHeight="1">
      <c r="A60" s="110">
        <v>22</v>
      </c>
      <c r="B60" s="111">
        <f t="shared" si="28"/>
        <v>39</v>
      </c>
      <c r="C60" s="111">
        <f t="shared" si="29"/>
        <v>136</v>
      </c>
      <c r="D60" s="111">
        <f t="shared" si="30"/>
        <v>40</v>
      </c>
      <c r="E60" s="111">
        <f t="shared" si="31"/>
        <v>142</v>
      </c>
      <c r="F60" s="111">
        <f t="shared" si="32"/>
        <v>42</v>
      </c>
      <c r="G60" s="111">
        <f t="shared" si="33"/>
        <v>148</v>
      </c>
      <c r="H60" s="111">
        <f t="shared" si="34"/>
        <v>44</v>
      </c>
      <c r="I60" s="111">
        <f t="shared" si="35"/>
        <v>156</v>
      </c>
      <c r="J60" s="111">
        <f t="shared" si="36"/>
        <v>47</v>
      </c>
      <c r="K60" s="111">
        <f t="shared" si="37"/>
        <v>163</v>
      </c>
      <c r="L60" s="111">
        <f t="shared" si="38"/>
        <v>49</v>
      </c>
      <c r="M60" s="111">
        <f t="shared" si="39"/>
        <v>171</v>
      </c>
      <c r="N60" s="111">
        <f t="shared" si="40"/>
        <v>51</v>
      </c>
      <c r="O60" s="111">
        <f t="shared" si="41"/>
        <v>179</v>
      </c>
      <c r="P60" s="111">
        <f t="shared" si="42"/>
        <v>53</v>
      </c>
      <c r="Q60" s="111">
        <f t="shared" si="43"/>
        <v>186</v>
      </c>
      <c r="R60" s="111">
        <f t="shared" si="44"/>
        <v>56</v>
      </c>
      <c r="S60" s="111">
        <f t="shared" si="45"/>
        <v>196</v>
      </c>
      <c r="T60" s="111">
        <f t="shared" si="46"/>
        <v>59</v>
      </c>
      <c r="U60" s="111">
        <f t="shared" si="47"/>
        <v>206</v>
      </c>
      <c r="V60" s="111">
        <f t="shared" si="48"/>
        <v>62</v>
      </c>
      <c r="W60" s="111">
        <f t="shared" si="49"/>
        <v>216</v>
      </c>
      <c r="X60" s="111">
        <f t="shared" si="50"/>
        <v>64</v>
      </c>
      <c r="Y60" s="111">
        <f t="shared" si="51"/>
        <v>225</v>
      </c>
      <c r="Z60" s="119">
        <f t="shared" si="52"/>
        <v>67</v>
      </c>
      <c r="AA60" s="111">
        <f t="shared" si="53"/>
        <v>235</v>
      </c>
      <c r="AB60" s="119"/>
      <c r="AC60" s="112"/>
    </row>
    <row r="61" spans="1:29" s="113" customFormat="1" ht="10" customHeight="1">
      <c r="A61" s="110">
        <v>23</v>
      </c>
      <c r="B61" s="111">
        <f t="shared" si="28"/>
        <v>40</v>
      </c>
      <c r="C61" s="111">
        <f t="shared" si="29"/>
        <v>142</v>
      </c>
      <c r="D61" s="111">
        <f t="shared" si="30"/>
        <v>42</v>
      </c>
      <c r="E61" s="111">
        <f t="shared" si="31"/>
        <v>148</v>
      </c>
      <c r="F61" s="111">
        <f t="shared" si="32"/>
        <v>44</v>
      </c>
      <c r="G61" s="111">
        <f t="shared" si="33"/>
        <v>155</v>
      </c>
      <c r="H61" s="111">
        <f t="shared" si="34"/>
        <v>46</v>
      </c>
      <c r="I61" s="111">
        <f t="shared" si="35"/>
        <v>163</v>
      </c>
      <c r="J61" s="111">
        <f t="shared" si="36"/>
        <v>49</v>
      </c>
      <c r="K61" s="111">
        <f t="shared" si="37"/>
        <v>171</v>
      </c>
      <c r="L61" s="111">
        <f t="shared" si="38"/>
        <v>51</v>
      </c>
      <c r="M61" s="111">
        <f t="shared" si="39"/>
        <v>179</v>
      </c>
      <c r="N61" s="111">
        <f t="shared" si="40"/>
        <v>53</v>
      </c>
      <c r="O61" s="111">
        <f t="shared" si="41"/>
        <v>187</v>
      </c>
      <c r="P61" s="111">
        <f t="shared" si="42"/>
        <v>56</v>
      </c>
      <c r="Q61" s="111">
        <f t="shared" si="43"/>
        <v>195</v>
      </c>
      <c r="R61" s="111">
        <f t="shared" si="44"/>
        <v>59</v>
      </c>
      <c r="S61" s="111">
        <f t="shared" si="45"/>
        <v>205</v>
      </c>
      <c r="T61" s="111">
        <f t="shared" si="46"/>
        <v>61</v>
      </c>
      <c r="U61" s="111">
        <f t="shared" si="47"/>
        <v>215</v>
      </c>
      <c r="V61" s="111">
        <f t="shared" si="48"/>
        <v>64</v>
      </c>
      <c r="W61" s="111">
        <f t="shared" si="49"/>
        <v>225</v>
      </c>
      <c r="X61" s="111">
        <f t="shared" si="50"/>
        <v>67</v>
      </c>
      <c r="Y61" s="111">
        <f t="shared" si="51"/>
        <v>236</v>
      </c>
      <c r="Z61" s="119">
        <f t="shared" si="52"/>
        <v>70</v>
      </c>
      <c r="AA61" s="111">
        <f t="shared" si="53"/>
        <v>246</v>
      </c>
      <c r="AB61" s="119"/>
      <c r="AC61" s="112"/>
    </row>
    <row r="62" spans="1:29" s="113" customFormat="1" ht="10" customHeight="1">
      <c r="A62" s="110">
        <v>24</v>
      </c>
      <c r="B62" s="111">
        <f t="shared" si="28"/>
        <v>42</v>
      </c>
      <c r="C62" s="111">
        <f t="shared" si="29"/>
        <v>148</v>
      </c>
      <c r="D62" s="111">
        <f t="shared" si="30"/>
        <v>44</v>
      </c>
      <c r="E62" s="111">
        <f t="shared" si="31"/>
        <v>155</v>
      </c>
      <c r="F62" s="111">
        <f t="shared" si="32"/>
        <v>46</v>
      </c>
      <c r="G62" s="111">
        <f t="shared" si="33"/>
        <v>161</v>
      </c>
      <c r="H62" s="111">
        <f t="shared" si="34"/>
        <v>48</v>
      </c>
      <c r="I62" s="111">
        <f t="shared" si="35"/>
        <v>170</v>
      </c>
      <c r="J62" s="111">
        <f t="shared" si="36"/>
        <v>51</v>
      </c>
      <c r="K62" s="111">
        <f t="shared" si="37"/>
        <v>178</v>
      </c>
      <c r="L62" s="111">
        <f t="shared" si="38"/>
        <v>53</v>
      </c>
      <c r="M62" s="111">
        <f t="shared" si="39"/>
        <v>186</v>
      </c>
      <c r="N62" s="111">
        <f t="shared" si="40"/>
        <v>56</v>
      </c>
      <c r="O62" s="111">
        <f t="shared" si="41"/>
        <v>195</v>
      </c>
      <c r="P62" s="111">
        <f t="shared" si="42"/>
        <v>58</v>
      </c>
      <c r="Q62" s="111">
        <f t="shared" si="43"/>
        <v>203</v>
      </c>
      <c r="R62" s="111">
        <f t="shared" si="44"/>
        <v>61</v>
      </c>
      <c r="S62" s="111">
        <f t="shared" si="45"/>
        <v>214</v>
      </c>
      <c r="T62" s="111">
        <f t="shared" si="46"/>
        <v>64</v>
      </c>
      <c r="U62" s="111">
        <f t="shared" si="47"/>
        <v>225</v>
      </c>
      <c r="V62" s="111">
        <f t="shared" si="48"/>
        <v>67</v>
      </c>
      <c r="W62" s="111">
        <f t="shared" si="49"/>
        <v>235</v>
      </c>
      <c r="X62" s="111">
        <f t="shared" si="50"/>
        <v>70</v>
      </c>
      <c r="Y62" s="111">
        <f t="shared" si="51"/>
        <v>246</v>
      </c>
      <c r="Z62" s="119">
        <f t="shared" si="52"/>
        <v>73</v>
      </c>
      <c r="AA62" s="111">
        <f t="shared" si="53"/>
        <v>256</v>
      </c>
      <c r="AB62" s="119"/>
      <c r="AC62" s="112"/>
    </row>
    <row r="63" spans="1:29" s="113" customFormat="1" ht="10" customHeight="1">
      <c r="A63" s="110">
        <v>25</v>
      </c>
      <c r="B63" s="111">
        <f t="shared" si="28"/>
        <v>44</v>
      </c>
      <c r="C63" s="111">
        <f t="shared" si="29"/>
        <v>154</v>
      </c>
      <c r="D63" s="111">
        <f t="shared" si="30"/>
        <v>46</v>
      </c>
      <c r="E63" s="111">
        <f t="shared" si="31"/>
        <v>161</v>
      </c>
      <c r="F63" s="111">
        <f t="shared" si="32"/>
        <v>48</v>
      </c>
      <c r="G63" s="111">
        <f t="shared" si="33"/>
        <v>168</v>
      </c>
      <c r="H63" s="111">
        <f t="shared" si="34"/>
        <v>51</v>
      </c>
      <c r="I63" s="111">
        <f t="shared" si="35"/>
        <v>177</v>
      </c>
      <c r="J63" s="111">
        <f t="shared" si="36"/>
        <v>53</v>
      </c>
      <c r="K63" s="111">
        <f t="shared" si="37"/>
        <v>186</v>
      </c>
      <c r="L63" s="111">
        <f t="shared" si="38"/>
        <v>56</v>
      </c>
      <c r="M63" s="111">
        <f t="shared" si="39"/>
        <v>194</v>
      </c>
      <c r="N63" s="111">
        <f t="shared" si="40"/>
        <v>58</v>
      </c>
      <c r="O63" s="111">
        <f t="shared" si="41"/>
        <v>203</v>
      </c>
      <c r="P63" s="111">
        <f t="shared" si="42"/>
        <v>61</v>
      </c>
      <c r="Q63" s="111">
        <f t="shared" si="43"/>
        <v>212</v>
      </c>
      <c r="R63" s="111">
        <f t="shared" si="44"/>
        <v>64</v>
      </c>
      <c r="S63" s="111">
        <f t="shared" si="45"/>
        <v>223</v>
      </c>
      <c r="T63" s="111">
        <f t="shared" si="46"/>
        <v>67</v>
      </c>
      <c r="U63" s="111">
        <f t="shared" si="47"/>
        <v>234</v>
      </c>
      <c r="V63" s="111">
        <f t="shared" si="48"/>
        <v>70</v>
      </c>
      <c r="W63" s="111">
        <f t="shared" si="49"/>
        <v>245</v>
      </c>
      <c r="X63" s="111">
        <f t="shared" si="50"/>
        <v>73</v>
      </c>
      <c r="Y63" s="111">
        <f t="shared" si="51"/>
        <v>256</v>
      </c>
      <c r="Z63" s="119">
        <f t="shared" si="52"/>
        <v>76</v>
      </c>
      <c r="AA63" s="111">
        <f t="shared" si="53"/>
        <v>267</v>
      </c>
      <c r="AB63" s="119"/>
      <c r="AC63" s="112"/>
    </row>
    <row r="64" spans="1:29" s="113" customFormat="1" ht="10" customHeight="1">
      <c r="A64" s="110">
        <v>26</v>
      </c>
      <c r="B64" s="111">
        <f t="shared" si="28"/>
        <v>46</v>
      </c>
      <c r="C64" s="111">
        <f t="shared" si="29"/>
        <v>160</v>
      </c>
      <c r="D64" s="111">
        <f t="shared" si="30"/>
        <v>48</v>
      </c>
      <c r="E64" s="111">
        <f t="shared" si="31"/>
        <v>167</v>
      </c>
      <c r="F64" s="111">
        <f t="shared" si="32"/>
        <v>50</v>
      </c>
      <c r="G64" s="111">
        <f t="shared" si="33"/>
        <v>175</v>
      </c>
      <c r="H64" s="111">
        <f t="shared" si="34"/>
        <v>53</v>
      </c>
      <c r="I64" s="111">
        <f t="shared" si="35"/>
        <v>184</v>
      </c>
      <c r="J64" s="111">
        <f t="shared" si="36"/>
        <v>55</v>
      </c>
      <c r="K64" s="111">
        <f t="shared" si="37"/>
        <v>193</v>
      </c>
      <c r="L64" s="111">
        <f t="shared" si="38"/>
        <v>58</v>
      </c>
      <c r="M64" s="111">
        <f t="shared" si="39"/>
        <v>202</v>
      </c>
      <c r="N64" s="111">
        <f t="shared" si="40"/>
        <v>60</v>
      </c>
      <c r="O64" s="111">
        <f t="shared" si="41"/>
        <v>211</v>
      </c>
      <c r="P64" s="111">
        <f t="shared" si="42"/>
        <v>63</v>
      </c>
      <c r="Q64" s="111">
        <f t="shared" si="43"/>
        <v>220</v>
      </c>
      <c r="R64" s="111">
        <f t="shared" si="44"/>
        <v>66</v>
      </c>
      <c r="S64" s="111">
        <f t="shared" si="45"/>
        <v>232</v>
      </c>
      <c r="T64" s="111">
        <f t="shared" si="46"/>
        <v>70</v>
      </c>
      <c r="U64" s="111">
        <f t="shared" si="47"/>
        <v>243</v>
      </c>
      <c r="V64" s="111">
        <f t="shared" si="48"/>
        <v>73</v>
      </c>
      <c r="W64" s="111">
        <f t="shared" si="49"/>
        <v>255</v>
      </c>
      <c r="X64" s="111">
        <f t="shared" si="50"/>
        <v>76</v>
      </c>
      <c r="Y64" s="111">
        <f t="shared" si="51"/>
        <v>266</v>
      </c>
      <c r="Z64" s="119">
        <f t="shared" si="52"/>
        <v>79</v>
      </c>
      <c r="AA64" s="111">
        <f t="shared" si="53"/>
        <v>278</v>
      </c>
      <c r="AB64" s="119"/>
      <c r="AC64" s="112"/>
    </row>
    <row r="65" spans="1:256" s="113" customFormat="1" ht="10" customHeight="1">
      <c r="A65" s="110">
        <v>27</v>
      </c>
      <c r="B65" s="111">
        <f t="shared" si="28"/>
        <v>48</v>
      </c>
      <c r="C65" s="111">
        <f t="shared" si="29"/>
        <v>166</v>
      </c>
      <c r="D65" s="111">
        <f t="shared" si="30"/>
        <v>50</v>
      </c>
      <c r="E65" s="111">
        <f t="shared" si="31"/>
        <v>174</v>
      </c>
      <c r="F65" s="111">
        <f t="shared" si="32"/>
        <v>52</v>
      </c>
      <c r="G65" s="111">
        <f t="shared" si="33"/>
        <v>181</v>
      </c>
      <c r="H65" s="111">
        <f t="shared" si="34"/>
        <v>55</v>
      </c>
      <c r="I65" s="111">
        <f t="shared" si="35"/>
        <v>191</v>
      </c>
      <c r="J65" s="111">
        <f t="shared" si="36"/>
        <v>57</v>
      </c>
      <c r="K65" s="111">
        <f t="shared" si="37"/>
        <v>200</v>
      </c>
      <c r="L65" s="111">
        <f t="shared" si="38"/>
        <v>60</v>
      </c>
      <c r="M65" s="111">
        <f t="shared" si="39"/>
        <v>210</v>
      </c>
      <c r="N65" s="111">
        <f t="shared" si="40"/>
        <v>63</v>
      </c>
      <c r="O65" s="111">
        <f t="shared" si="41"/>
        <v>219</v>
      </c>
      <c r="P65" s="111">
        <f t="shared" si="42"/>
        <v>65</v>
      </c>
      <c r="Q65" s="111">
        <f t="shared" si="43"/>
        <v>229</v>
      </c>
      <c r="R65" s="111">
        <f t="shared" si="44"/>
        <v>69</v>
      </c>
      <c r="S65" s="111">
        <f t="shared" si="45"/>
        <v>241</v>
      </c>
      <c r="T65" s="111">
        <f t="shared" si="46"/>
        <v>72</v>
      </c>
      <c r="U65" s="111">
        <f t="shared" si="47"/>
        <v>253</v>
      </c>
      <c r="V65" s="111">
        <f t="shared" si="48"/>
        <v>76</v>
      </c>
      <c r="W65" s="111">
        <f t="shared" si="49"/>
        <v>265</v>
      </c>
      <c r="X65" s="111">
        <f t="shared" si="50"/>
        <v>79</v>
      </c>
      <c r="Y65" s="111">
        <f t="shared" si="51"/>
        <v>277</v>
      </c>
      <c r="Z65" s="119">
        <f t="shared" si="52"/>
        <v>82</v>
      </c>
      <c r="AA65" s="111">
        <f t="shared" si="53"/>
        <v>289</v>
      </c>
      <c r="AB65" s="119"/>
      <c r="AC65" s="112"/>
    </row>
    <row r="66" spans="1:256" s="113" customFormat="1" ht="10" customHeight="1">
      <c r="A66" s="110">
        <v>28</v>
      </c>
      <c r="B66" s="111">
        <f t="shared" si="28"/>
        <v>49</v>
      </c>
      <c r="C66" s="111">
        <f t="shared" si="29"/>
        <v>172</v>
      </c>
      <c r="D66" s="111">
        <f t="shared" si="30"/>
        <v>52</v>
      </c>
      <c r="E66" s="111">
        <f t="shared" si="31"/>
        <v>180</v>
      </c>
      <c r="F66" s="111">
        <f t="shared" si="32"/>
        <v>54</v>
      </c>
      <c r="G66" s="111">
        <f t="shared" si="33"/>
        <v>188</v>
      </c>
      <c r="H66" s="111">
        <f t="shared" si="34"/>
        <v>57</v>
      </c>
      <c r="I66" s="111">
        <f t="shared" si="35"/>
        <v>198</v>
      </c>
      <c r="J66" s="111">
        <f t="shared" si="36"/>
        <v>59</v>
      </c>
      <c r="K66" s="111">
        <f t="shared" si="37"/>
        <v>208</v>
      </c>
      <c r="L66" s="111">
        <f t="shared" si="38"/>
        <v>62</v>
      </c>
      <c r="M66" s="111">
        <f t="shared" si="39"/>
        <v>218</v>
      </c>
      <c r="N66" s="111">
        <f t="shared" si="40"/>
        <v>65</v>
      </c>
      <c r="O66" s="111">
        <f t="shared" si="41"/>
        <v>227</v>
      </c>
      <c r="P66" s="111">
        <f t="shared" si="42"/>
        <v>68</v>
      </c>
      <c r="Q66" s="111">
        <f t="shared" si="43"/>
        <v>237</v>
      </c>
      <c r="R66" s="111">
        <f t="shared" si="44"/>
        <v>71</v>
      </c>
      <c r="S66" s="111">
        <f t="shared" si="45"/>
        <v>250</v>
      </c>
      <c r="T66" s="111">
        <f t="shared" si="46"/>
        <v>75</v>
      </c>
      <c r="U66" s="111">
        <f t="shared" si="47"/>
        <v>262</v>
      </c>
      <c r="V66" s="111">
        <f t="shared" si="48"/>
        <v>78</v>
      </c>
      <c r="W66" s="111">
        <f t="shared" si="49"/>
        <v>274</v>
      </c>
      <c r="X66" s="111">
        <f t="shared" si="50"/>
        <v>82</v>
      </c>
      <c r="Y66" s="111">
        <f t="shared" si="51"/>
        <v>287</v>
      </c>
      <c r="Z66" s="119">
        <f t="shared" si="52"/>
        <v>85</v>
      </c>
      <c r="AA66" s="111">
        <f t="shared" si="53"/>
        <v>299</v>
      </c>
      <c r="AB66" s="119"/>
      <c r="AC66" s="112"/>
    </row>
    <row r="67" spans="1:256" s="113" customFormat="1" ht="10" customHeight="1">
      <c r="A67" s="110">
        <v>29</v>
      </c>
      <c r="B67" s="111">
        <f t="shared" si="28"/>
        <v>51</v>
      </c>
      <c r="C67" s="111">
        <f t="shared" si="29"/>
        <v>179</v>
      </c>
      <c r="D67" s="111">
        <f t="shared" si="30"/>
        <v>53</v>
      </c>
      <c r="E67" s="111">
        <f t="shared" si="31"/>
        <v>187</v>
      </c>
      <c r="F67" s="111">
        <f t="shared" si="32"/>
        <v>56</v>
      </c>
      <c r="G67" s="111">
        <f t="shared" si="33"/>
        <v>195</v>
      </c>
      <c r="H67" s="111">
        <f t="shared" si="34"/>
        <v>59</v>
      </c>
      <c r="I67" s="111">
        <f t="shared" si="35"/>
        <v>205</v>
      </c>
      <c r="J67" s="111">
        <f t="shared" si="36"/>
        <v>61</v>
      </c>
      <c r="K67" s="111">
        <f t="shared" si="37"/>
        <v>215</v>
      </c>
      <c r="L67" s="111">
        <f t="shared" si="38"/>
        <v>64</v>
      </c>
      <c r="M67" s="111">
        <f t="shared" si="39"/>
        <v>225</v>
      </c>
      <c r="N67" s="111">
        <f t="shared" si="40"/>
        <v>67</v>
      </c>
      <c r="O67" s="111">
        <f t="shared" si="41"/>
        <v>235</v>
      </c>
      <c r="P67" s="111">
        <f t="shared" si="42"/>
        <v>70</v>
      </c>
      <c r="Q67" s="111">
        <f t="shared" si="43"/>
        <v>246</v>
      </c>
      <c r="R67" s="111">
        <f t="shared" si="44"/>
        <v>74</v>
      </c>
      <c r="S67" s="111">
        <f t="shared" si="45"/>
        <v>258</v>
      </c>
      <c r="T67" s="111">
        <f t="shared" si="46"/>
        <v>78</v>
      </c>
      <c r="U67" s="111">
        <f t="shared" si="47"/>
        <v>271</v>
      </c>
      <c r="V67" s="111">
        <f t="shared" si="48"/>
        <v>81</v>
      </c>
      <c r="W67" s="111">
        <f t="shared" si="49"/>
        <v>284</v>
      </c>
      <c r="X67" s="111">
        <f t="shared" si="50"/>
        <v>85</v>
      </c>
      <c r="Y67" s="111">
        <f t="shared" si="51"/>
        <v>297</v>
      </c>
      <c r="Z67" s="119">
        <f t="shared" si="52"/>
        <v>89</v>
      </c>
      <c r="AA67" s="111">
        <f t="shared" si="53"/>
        <v>310</v>
      </c>
      <c r="AB67" s="119"/>
      <c r="AC67" s="112"/>
    </row>
    <row r="68" spans="1:256" s="117" customFormat="1" ht="10" customHeight="1" thickBot="1">
      <c r="A68" s="114">
        <v>30</v>
      </c>
      <c r="B68" s="115">
        <f t="shared" si="28"/>
        <v>53</v>
      </c>
      <c r="C68" s="115">
        <f t="shared" si="29"/>
        <v>185</v>
      </c>
      <c r="D68" s="115">
        <f t="shared" si="30"/>
        <v>55</v>
      </c>
      <c r="E68" s="115">
        <f t="shared" si="31"/>
        <v>193</v>
      </c>
      <c r="F68" s="115">
        <f t="shared" si="32"/>
        <v>58</v>
      </c>
      <c r="G68" s="115">
        <f t="shared" si="33"/>
        <v>202</v>
      </c>
      <c r="H68" s="115">
        <f t="shared" si="34"/>
        <v>61</v>
      </c>
      <c r="I68" s="115">
        <f t="shared" si="35"/>
        <v>212</v>
      </c>
      <c r="J68" s="115">
        <f t="shared" si="36"/>
        <v>64</v>
      </c>
      <c r="K68" s="115">
        <f t="shared" si="37"/>
        <v>223</v>
      </c>
      <c r="L68" s="115">
        <f t="shared" si="38"/>
        <v>67</v>
      </c>
      <c r="M68" s="115">
        <f t="shared" si="39"/>
        <v>233</v>
      </c>
      <c r="N68" s="115">
        <f t="shared" si="40"/>
        <v>70</v>
      </c>
      <c r="O68" s="115">
        <f t="shared" si="41"/>
        <v>244</v>
      </c>
      <c r="P68" s="115">
        <f t="shared" si="42"/>
        <v>73</v>
      </c>
      <c r="Q68" s="115">
        <f t="shared" si="43"/>
        <v>254</v>
      </c>
      <c r="R68" s="115">
        <f t="shared" si="44"/>
        <v>76</v>
      </c>
      <c r="S68" s="115">
        <f t="shared" si="45"/>
        <v>267</v>
      </c>
      <c r="T68" s="115">
        <f t="shared" si="46"/>
        <v>80</v>
      </c>
      <c r="U68" s="115">
        <f t="shared" si="47"/>
        <v>281</v>
      </c>
      <c r="V68" s="115">
        <f t="shared" si="48"/>
        <v>84</v>
      </c>
      <c r="W68" s="115">
        <f t="shared" si="49"/>
        <v>294</v>
      </c>
      <c r="X68" s="115">
        <f t="shared" si="50"/>
        <v>88</v>
      </c>
      <c r="Y68" s="115">
        <f t="shared" si="51"/>
        <v>307</v>
      </c>
      <c r="Z68" s="120">
        <f t="shared" si="52"/>
        <v>92</v>
      </c>
      <c r="AA68" s="115">
        <f t="shared" si="53"/>
        <v>321</v>
      </c>
      <c r="AB68" s="121"/>
      <c r="AC68" s="122"/>
    </row>
    <row r="69" spans="1:256" ht="12" customHeight="1">
      <c r="A69" s="694" t="s">
        <v>172</v>
      </c>
      <c r="B69" s="695"/>
      <c r="C69" s="695"/>
      <c r="D69" s="695"/>
      <c r="E69" s="695"/>
      <c r="F69" s="695"/>
      <c r="G69" s="695"/>
      <c r="H69" s="695"/>
      <c r="I69" s="695"/>
      <c r="J69" s="695"/>
      <c r="K69" s="695"/>
      <c r="L69" s="695"/>
      <c r="M69" s="695"/>
      <c r="N69" s="695"/>
      <c r="O69" s="695"/>
      <c r="P69" s="695"/>
      <c r="Q69" s="695"/>
      <c r="R69" s="695"/>
      <c r="S69" s="695"/>
      <c r="T69" s="695"/>
      <c r="U69" s="695"/>
      <c r="V69" s="695"/>
      <c r="W69" s="695"/>
      <c r="X69" s="695"/>
      <c r="Y69" s="695"/>
      <c r="Z69" s="695"/>
      <c r="AA69" s="695"/>
      <c r="AB69" s="123"/>
      <c r="AC69" s="123"/>
    </row>
    <row r="70" spans="1:256" ht="12" customHeight="1">
      <c r="A70" s="696" t="s">
        <v>173</v>
      </c>
      <c r="B70" s="697"/>
      <c r="C70" s="697"/>
      <c r="D70" s="697"/>
      <c r="E70" s="697"/>
      <c r="F70" s="697"/>
      <c r="G70" s="697"/>
      <c r="H70" s="697"/>
      <c r="I70" s="697"/>
      <c r="J70" s="697"/>
      <c r="K70" s="697"/>
      <c r="L70" s="697"/>
      <c r="M70" s="697"/>
      <c r="N70" s="697"/>
      <c r="O70" s="697"/>
      <c r="P70" s="697"/>
      <c r="Q70" s="697"/>
      <c r="R70" s="697"/>
      <c r="S70" s="697"/>
      <c r="T70" s="697"/>
      <c r="U70" s="697"/>
      <c r="V70" s="697"/>
      <c r="W70" s="697"/>
      <c r="X70" s="697"/>
      <c r="Y70" s="697"/>
      <c r="Z70" s="697"/>
      <c r="AA70" s="124"/>
      <c r="AB70" s="124"/>
      <c r="AC70" s="124"/>
    </row>
    <row r="71" spans="1:256" ht="12" customHeight="1">
      <c r="A71" s="696" t="s">
        <v>137</v>
      </c>
      <c r="B71" s="697"/>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7"/>
      <c r="AA71" s="696"/>
      <c r="AB71" s="697"/>
      <c r="AC71" s="697"/>
      <c r="AD71" s="697"/>
      <c r="AE71" s="697"/>
      <c r="AF71" s="697"/>
      <c r="AG71" s="697"/>
      <c r="AH71" s="697"/>
      <c r="AI71" s="697"/>
      <c r="AJ71" s="697"/>
      <c r="AK71" s="697"/>
      <c r="AL71" s="697"/>
      <c r="AM71" s="697"/>
      <c r="AN71" s="697"/>
      <c r="AO71" s="697"/>
      <c r="AP71" s="697"/>
      <c r="AQ71" s="697"/>
      <c r="AR71" s="697"/>
      <c r="AS71" s="697"/>
      <c r="AT71" s="697"/>
      <c r="AU71" s="697"/>
      <c r="AV71" s="697"/>
      <c r="AW71" s="697"/>
      <c r="AX71" s="697"/>
      <c r="AY71" s="697"/>
      <c r="AZ71" s="697"/>
      <c r="BA71" s="696"/>
      <c r="BB71" s="697"/>
      <c r="BC71" s="697"/>
      <c r="BD71" s="697"/>
      <c r="BE71" s="697"/>
      <c r="BF71" s="697"/>
      <c r="BG71" s="697"/>
      <c r="BH71" s="697"/>
      <c r="BI71" s="697"/>
      <c r="BJ71" s="697"/>
      <c r="BK71" s="697"/>
      <c r="BL71" s="697"/>
      <c r="BM71" s="697"/>
      <c r="BN71" s="697"/>
      <c r="BO71" s="697"/>
      <c r="BP71" s="697"/>
      <c r="BQ71" s="697"/>
      <c r="BR71" s="697"/>
      <c r="BS71" s="697"/>
      <c r="BT71" s="697"/>
      <c r="BU71" s="697"/>
      <c r="BV71" s="697"/>
      <c r="BW71" s="697"/>
      <c r="BX71" s="697"/>
      <c r="BY71" s="697"/>
      <c r="BZ71" s="697"/>
      <c r="CA71" s="696"/>
      <c r="CB71" s="697"/>
      <c r="CC71" s="697"/>
      <c r="CD71" s="697"/>
      <c r="CE71" s="697"/>
      <c r="CF71" s="697"/>
      <c r="CG71" s="697"/>
      <c r="CH71" s="697"/>
      <c r="CI71" s="697"/>
      <c r="CJ71" s="697"/>
      <c r="CK71" s="697"/>
      <c r="CL71" s="697"/>
      <c r="CM71" s="697"/>
      <c r="CN71" s="697"/>
      <c r="CO71" s="697"/>
      <c r="CP71" s="697"/>
      <c r="CQ71" s="697"/>
      <c r="CR71" s="697"/>
      <c r="CS71" s="697"/>
      <c r="CT71" s="697"/>
      <c r="CU71" s="697"/>
      <c r="CV71" s="697"/>
      <c r="CW71" s="697"/>
      <c r="CX71" s="697"/>
      <c r="CY71" s="697"/>
      <c r="CZ71" s="697"/>
      <c r="DA71" s="696"/>
      <c r="DB71" s="697"/>
      <c r="DC71" s="697"/>
      <c r="DD71" s="697"/>
      <c r="DE71" s="697"/>
      <c r="DF71" s="697"/>
      <c r="DG71" s="697"/>
      <c r="DH71" s="697"/>
      <c r="DI71" s="697"/>
      <c r="DJ71" s="697"/>
      <c r="DK71" s="697"/>
      <c r="DL71" s="697"/>
      <c r="DM71" s="697"/>
      <c r="DN71" s="697"/>
      <c r="DO71" s="697"/>
      <c r="DP71" s="697"/>
      <c r="DQ71" s="697"/>
      <c r="DR71" s="697"/>
      <c r="DS71" s="697"/>
      <c r="DT71" s="697"/>
      <c r="DU71" s="697"/>
      <c r="DV71" s="697"/>
      <c r="DW71" s="697"/>
      <c r="DX71" s="697"/>
      <c r="DY71" s="697"/>
      <c r="DZ71" s="697"/>
      <c r="EA71" s="696"/>
      <c r="EB71" s="697"/>
      <c r="EC71" s="697"/>
      <c r="ED71" s="697"/>
      <c r="EE71" s="697"/>
      <c r="EF71" s="697"/>
      <c r="EG71" s="697"/>
      <c r="EH71" s="697"/>
      <c r="EI71" s="697"/>
      <c r="EJ71" s="697"/>
      <c r="EK71" s="697"/>
      <c r="EL71" s="697"/>
      <c r="EM71" s="697"/>
      <c r="EN71" s="697"/>
      <c r="EO71" s="697"/>
      <c r="EP71" s="697"/>
      <c r="EQ71" s="697"/>
      <c r="ER71" s="697"/>
      <c r="ES71" s="697"/>
      <c r="ET71" s="697"/>
      <c r="EU71" s="697"/>
      <c r="EV71" s="697"/>
      <c r="EW71" s="697"/>
      <c r="EX71" s="697"/>
      <c r="EY71" s="697"/>
      <c r="EZ71" s="697"/>
      <c r="FA71" s="696"/>
      <c r="FB71" s="697"/>
      <c r="FC71" s="697"/>
      <c r="FD71" s="697"/>
      <c r="FE71" s="697"/>
      <c r="FF71" s="697"/>
      <c r="FG71" s="697"/>
      <c r="FH71" s="697"/>
      <c r="FI71" s="697"/>
      <c r="FJ71" s="697"/>
      <c r="FK71" s="697"/>
      <c r="FL71" s="697"/>
      <c r="FM71" s="697"/>
      <c r="FN71" s="697"/>
      <c r="FO71" s="697"/>
      <c r="FP71" s="697"/>
      <c r="FQ71" s="697"/>
      <c r="FR71" s="697"/>
      <c r="FS71" s="697"/>
      <c r="FT71" s="697"/>
      <c r="FU71" s="697"/>
      <c r="FV71" s="697"/>
      <c r="FW71" s="697"/>
      <c r="FX71" s="697"/>
      <c r="FY71" s="697"/>
      <c r="FZ71" s="697"/>
      <c r="GA71" s="696"/>
      <c r="GB71" s="697"/>
      <c r="GC71" s="697"/>
      <c r="GD71" s="697"/>
      <c r="GE71" s="697"/>
      <c r="GF71" s="697"/>
      <c r="GG71" s="697"/>
      <c r="GH71" s="697"/>
      <c r="GI71" s="697"/>
      <c r="GJ71" s="697"/>
      <c r="GK71" s="697"/>
      <c r="GL71" s="697"/>
      <c r="GM71" s="697"/>
      <c r="GN71" s="697"/>
      <c r="GO71" s="697"/>
      <c r="GP71" s="697"/>
      <c r="GQ71" s="697"/>
      <c r="GR71" s="697"/>
      <c r="GS71" s="697"/>
      <c r="GT71" s="697"/>
      <c r="GU71" s="697"/>
      <c r="GV71" s="697"/>
      <c r="GW71" s="697"/>
      <c r="GX71" s="697"/>
      <c r="GY71" s="697"/>
      <c r="GZ71" s="697"/>
      <c r="HA71" s="696"/>
      <c r="HB71" s="697"/>
      <c r="HC71" s="697"/>
      <c r="HD71" s="697"/>
      <c r="HE71" s="697"/>
      <c r="HF71" s="697"/>
      <c r="HG71" s="697"/>
      <c r="HH71" s="697"/>
      <c r="HI71" s="697"/>
      <c r="HJ71" s="697"/>
      <c r="HK71" s="697"/>
      <c r="HL71" s="697"/>
      <c r="HM71" s="697"/>
      <c r="HN71" s="697"/>
      <c r="HO71" s="697"/>
      <c r="HP71" s="697"/>
      <c r="HQ71" s="697"/>
      <c r="HR71" s="697"/>
      <c r="HS71" s="697"/>
      <c r="HT71" s="697"/>
      <c r="HU71" s="697"/>
      <c r="HV71" s="697"/>
      <c r="HW71" s="697"/>
      <c r="HX71" s="697"/>
      <c r="HY71" s="697"/>
      <c r="HZ71" s="697"/>
      <c r="IA71" s="696"/>
      <c r="IB71" s="697"/>
      <c r="IC71" s="697"/>
      <c r="ID71" s="697"/>
      <c r="IE71" s="697"/>
      <c r="IF71" s="697"/>
      <c r="IG71" s="697"/>
      <c r="IH71" s="697"/>
      <c r="II71" s="697"/>
      <c r="IJ71" s="697"/>
      <c r="IK71" s="697"/>
      <c r="IL71" s="697"/>
      <c r="IM71" s="697"/>
      <c r="IN71" s="697"/>
      <c r="IO71" s="697"/>
      <c r="IP71" s="697"/>
      <c r="IQ71" s="697"/>
      <c r="IR71" s="697"/>
      <c r="IS71" s="697"/>
      <c r="IT71" s="697"/>
      <c r="IU71" s="697"/>
      <c r="IV71" s="697"/>
    </row>
    <row r="72" spans="1:256" ht="12" customHeight="1">
      <c r="A72" s="694" t="s">
        <v>174</v>
      </c>
      <c r="B72" s="695"/>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123"/>
      <c r="AC72" s="123"/>
    </row>
    <row r="73" spans="1:256" ht="12" customHeight="1">
      <c r="A73" s="698" t="s">
        <v>175</v>
      </c>
      <c r="B73" s="698"/>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9" t="s">
        <v>156</v>
      </c>
      <c r="AC73" s="699"/>
    </row>
  </sheetData>
  <mergeCells count="66">
    <mergeCell ref="IA71:IV71"/>
    <mergeCell ref="A72:AA72"/>
    <mergeCell ref="A73:AA73"/>
    <mergeCell ref="AB73:AC73"/>
    <mergeCell ref="CA71:CZ71"/>
    <mergeCell ref="DA71:DZ71"/>
    <mergeCell ref="EA71:EZ71"/>
    <mergeCell ref="FA71:FZ71"/>
    <mergeCell ref="GA71:GZ71"/>
    <mergeCell ref="HA71:HZ71"/>
    <mergeCell ref="BA71:BZ71"/>
    <mergeCell ref="A69:AA69"/>
    <mergeCell ref="A70:Z70"/>
    <mergeCell ref="A71:Z71"/>
    <mergeCell ref="AA71:AZ71"/>
    <mergeCell ref="P37:Q37"/>
    <mergeCell ref="R37:S37"/>
    <mergeCell ref="T37:U37"/>
    <mergeCell ref="V37:W37"/>
    <mergeCell ref="X37:Y37"/>
    <mergeCell ref="Z37:AA37"/>
    <mergeCell ref="A36:A38"/>
    <mergeCell ref="B36:C36"/>
    <mergeCell ref="D36:E36"/>
    <mergeCell ref="F36:G36"/>
    <mergeCell ref="H36:I36"/>
    <mergeCell ref="AB36:AC36"/>
    <mergeCell ref="B37:C37"/>
    <mergeCell ref="D37:E37"/>
    <mergeCell ref="F37:G37"/>
    <mergeCell ref="H37:I37"/>
    <mergeCell ref="J37:K37"/>
    <mergeCell ref="AB37:AC37"/>
    <mergeCell ref="J36:K36"/>
    <mergeCell ref="L37:M37"/>
    <mergeCell ref="N37:O37"/>
    <mergeCell ref="L36:M36"/>
    <mergeCell ref="N36:O36"/>
    <mergeCell ref="P36:Q36"/>
    <mergeCell ref="X36:Y36"/>
    <mergeCell ref="Z36:AA36"/>
    <mergeCell ref="R36:S36"/>
    <mergeCell ref="T36:U36"/>
    <mergeCell ref="V36:W36"/>
    <mergeCell ref="A35:AA35"/>
    <mergeCell ref="H3:I3"/>
    <mergeCell ref="J3:K3"/>
    <mergeCell ref="L3:M3"/>
    <mergeCell ref="N3:O3"/>
    <mergeCell ref="P3:Q3"/>
    <mergeCell ref="R3:S3"/>
    <mergeCell ref="A1:Z1"/>
    <mergeCell ref="AA1:AC1"/>
    <mergeCell ref="A2:A4"/>
    <mergeCell ref="B2:W2"/>
    <mergeCell ref="X2:Y2"/>
    <mergeCell ref="Z2:AA2"/>
    <mergeCell ref="AB2:AC2"/>
    <mergeCell ref="B3:C3"/>
    <mergeCell ref="D3:E3"/>
    <mergeCell ref="F3:G3"/>
    <mergeCell ref="AB3:AC3"/>
    <mergeCell ref="T3:U3"/>
    <mergeCell ref="V3:W3"/>
    <mergeCell ref="X3:Y3"/>
    <mergeCell ref="Z3:AA3"/>
  </mergeCells>
  <phoneticPr fontId="5" type="noConversion"/>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2060"/>
  </sheetPr>
  <dimension ref="A1:I57"/>
  <sheetViews>
    <sheetView workbookViewId="0">
      <selection activeCell="C17" sqref="C17"/>
    </sheetView>
  </sheetViews>
  <sheetFormatPr defaultColWidth="9.54296875" defaultRowHeight="17"/>
  <cols>
    <col min="1" max="1" width="19.36328125" style="1" customWidth="1"/>
    <col min="2" max="2" width="13.453125" style="1" customWidth="1"/>
    <col min="3" max="7" width="17.453125" style="1" customWidth="1"/>
    <col min="8" max="16384" width="9.54296875" style="1"/>
  </cols>
  <sheetData>
    <row r="1" spans="1:6" ht="25">
      <c r="A1" s="21" t="s">
        <v>180</v>
      </c>
      <c r="B1" s="22"/>
      <c r="C1" s="22"/>
      <c r="D1" s="22"/>
      <c r="E1" s="22"/>
      <c r="F1" s="22"/>
    </row>
    <row r="2" spans="1:6" ht="17.5" thickBot="1">
      <c r="A2" s="93"/>
      <c r="B2" s="93" t="s">
        <v>181</v>
      </c>
      <c r="C2" s="93"/>
      <c r="D2" s="93"/>
      <c r="E2" s="93"/>
      <c r="F2" s="2" t="s">
        <v>182</v>
      </c>
    </row>
    <row r="3" spans="1:6">
      <c r="A3" s="611" t="s">
        <v>17</v>
      </c>
      <c r="B3" s="613" t="s">
        <v>15</v>
      </c>
      <c r="C3" s="615" t="s">
        <v>18</v>
      </c>
      <c r="D3" s="616"/>
      <c r="E3" s="616"/>
      <c r="F3" s="700"/>
    </row>
    <row r="4" spans="1:6">
      <c r="A4" s="612"/>
      <c r="B4" s="614"/>
      <c r="C4" s="3" t="s">
        <v>183</v>
      </c>
      <c r="D4" s="4" t="s">
        <v>184</v>
      </c>
      <c r="E4" s="4" t="s">
        <v>19</v>
      </c>
      <c r="F4" s="4" t="s">
        <v>20</v>
      </c>
    </row>
    <row r="5" spans="1:6">
      <c r="A5" s="5">
        <v>1</v>
      </c>
      <c r="B5" s="26"/>
      <c r="C5" s="11"/>
      <c r="D5" s="11"/>
      <c r="E5" s="11"/>
      <c r="F5" s="11"/>
    </row>
    <row r="6" spans="1:6">
      <c r="A6" s="12">
        <v>2</v>
      </c>
      <c r="B6" s="23"/>
      <c r="C6" s="27"/>
      <c r="D6" s="27"/>
      <c r="E6" s="24"/>
      <c r="F6" s="25"/>
    </row>
    <row r="7" spans="1:6">
      <c r="A7" s="28">
        <v>3</v>
      </c>
      <c r="B7" s="14"/>
      <c r="C7" s="13"/>
      <c r="D7" s="13"/>
      <c r="E7" s="6"/>
      <c r="F7" s="7"/>
    </row>
    <row r="8" spans="1:6">
      <c r="A8" s="28">
        <f t="shared" ref="A8:A52" si="0">+A7+1</f>
        <v>4</v>
      </c>
      <c r="B8" s="14"/>
      <c r="C8" s="13"/>
      <c r="D8" s="13"/>
      <c r="E8" s="6"/>
      <c r="F8" s="7"/>
    </row>
    <row r="9" spans="1:6">
      <c r="A9" s="28">
        <f t="shared" si="0"/>
        <v>5</v>
      </c>
      <c r="B9" s="14"/>
      <c r="C9" s="13"/>
      <c r="D9" s="13"/>
      <c r="E9" s="6"/>
      <c r="F9" s="7"/>
    </row>
    <row r="10" spans="1:6">
      <c r="A10" s="5">
        <f t="shared" si="0"/>
        <v>6</v>
      </c>
      <c r="B10" s="14">
        <v>28800</v>
      </c>
      <c r="C10" s="13">
        <f t="shared" ref="C10:C52" si="1">+ROUND(B10*0.0469,0)</f>
        <v>1351</v>
      </c>
      <c r="D10" s="13">
        <f t="shared" ref="D10:D13" si="2">+C10*2</f>
        <v>2702</v>
      </c>
      <c r="E10" s="6">
        <f t="shared" ref="E10:E13" si="3">+C10*3</f>
        <v>4053</v>
      </c>
      <c r="F10" s="7">
        <f t="shared" ref="F10:F13" si="4">+C10*4</f>
        <v>5404</v>
      </c>
    </row>
    <row r="11" spans="1:6">
      <c r="A11" s="12">
        <f t="shared" si="0"/>
        <v>7</v>
      </c>
      <c r="B11" s="23">
        <v>30300</v>
      </c>
      <c r="C11" s="27">
        <f t="shared" si="1"/>
        <v>1421</v>
      </c>
      <c r="D11" s="27">
        <f t="shared" si="2"/>
        <v>2842</v>
      </c>
      <c r="E11" s="24">
        <f t="shared" si="3"/>
        <v>4263</v>
      </c>
      <c r="F11" s="25">
        <f t="shared" si="4"/>
        <v>5684</v>
      </c>
    </row>
    <row r="12" spans="1:6">
      <c r="A12" s="28">
        <f t="shared" si="0"/>
        <v>8</v>
      </c>
      <c r="B12" s="14">
        <v>31800</v>
      </c>
      <c r="C12" s="13">
        <f t="shared" si="1"/>
        <v>1491</v>
      </c>
      <c r="D12" s="13">
        <f t="shared" si="2"/>
        <v>2982</v>
      </c>
      <c r="E12" s="6">
        <f t="shared" si="3"/>
        <v>4473</v>
      </c>
      <c r="F12" s="7">
        <f t="shared" si="4"/>
        <v>5964</v>
      </c>
    </row>
    <row r="13" spans="1:6">
      <c r="A13" s="28">
        <f t="shared" si="0"/>
        <v>9</v>
      </c>
      <c r="B13" s="14">
        <v>33300</v>
      </c>
      <c r="C13" s="13">
        <f t="shared" si="1"/>
        <v>1562</v>
      </c>
      <c r="D13" s="13">
        <f t="shared" si="2"/>
        <v>3124</v>
      </c>
      <c r="E13" s="6">
        <f t="shared" si="3"/>
        <v>4686</v>
      </c>
      <c r="F13" s="6">
        <f t="shared" si="4"/>
        <v>6248</v>
      </c>
    </row>
    <row r="14" spans="1:6">
      <c r="A14" s="6">
        <f t="shared" si="0"/>
        <v>10</v>
      </c>
      <c r="B14" s="29">
        <v>34800</v>
      </c>
      <c r="C14" s="6">
        <f t="shared" si="1"/>
        <v>1632</v>
      </c>
      <c r="D14" s="6">
        <f>+C14*2</f>
        <v>3264</v>
      </c>
      <c r="E14" s="6">
        <f>+C14*3</f>
        <v>4896</v>
      </c>
      <c r="F14" s="6">
        <f>+C14*4</f>
        <v>6528</v>
      </c>
    </row>
    <row r="15" spans="1:6">
      <c r="A15" s="8">
        <f t="shared" si="0"/>
        <v>11</v>
      </c>
      <c r="B15" s="9">
        <v>36300</v>
      </c>
      <c r="C15" s="10">
        <f t="shared" si="1"/>
        <v>1702</v>
      </c>
      <c r="D15" s="11">
        <f t="shared" ref="D15:D52" si="5">+C15*2</f>
        <v>3404</v>
      </c>
      <c r="E15" s="11">
        <f t="shared" ref="E15:E52" si="6">+C15*3</f>
        <v>5106</v>
      </c>
      <c r="F15" s="10">
        <f t="shared" ref="F15:F52" si="7">+C15*4</f>
        <v>6808</v>
      </c>
    </row>
    <row r="16" spans="1:6">
      <c r="A16" s="12">
        <f t="shared" si="0"/>
        <v>12</v>
      </c>
      <c r="B16" s="30">
        <v>38200</v>
      </c>
      <c r="C16" s="6">
        <f t="shared" si="1"/>
        <v>1792</v>
      </c>
      <c r="D16" s="25">
        <f t="shared" si="5"/>
        <v>3584</v>
      </c>
      <c r="E16" s="25">
        <f t="shared" si="6"/>
        <v>5376</v>
      </c>
      <c r="F16" s="24">
        <f t="shared" si="7"/>
        <v>7168</v>
      </c>
    </row>
    <row r="17" spans="1:6">
      <c r="A17" s="5">
        <f t="shared" si="0"/>
        <v>13</v>
      </c>
      <c r="B17" s="29">
        <v>40100</v>
      </c>
      <c r="C17" s="6">
        <f>+ROUND(B17*0.0469,0)</f>
        <v>1881</v>
      </c>
      <c r="D17" s="7">
        <f t="shared" si="5"/>
        <v>3762</v>
      </c>
      <c r="E17" s="7">
        <f t="shared" si="6"/>
        <v>5643</v>
      </c>
      <c r="F17" s="6">
        <f t="shared" si="7"/>
        <v>7524</v>
      </c>
    </row>
    <row r="18" spans="1:6">
      <c r="A18" s="5">
        <f t="shared" si="0"/>
        <v>14</v>
      </c>
      <c r="B18" s="29">
        <v>42000</v>
      </c>
      <c r="C18" s="6">
        <f t="shared" si="1"/>
        <v>1970</v>
      </c>
      <c r="D18" s="7">
        <f t="shared" si="5"/>
        <v>3940</v>
      </c>
      <c r="E18" s="7">
        <f t="shared" si="6"/>
        <v>5910</v>
      </c>
      <c r="F18" s="6">
        <f t="shared" si="7"/>
        <v>7880</v>
      </c>
    </row>
    <row r="19" spans="1:6">
      <c r="A19" s="5">
        <f t="shared" si="0"/>
        <v>15</v>
      </c>
      <c r="B19" s="29">
        <v>43900</v>
      </c>
      <c r="C19" s="6">
        <f t="shared" si="1"/>
        <v>2059</v>
      </c>
      <c r="D19" s="7">
        <f t="shared" si="5"/>
        <v>4118</v>
      </c>
      <c r="E19" s="7">
        <f t="shared" si="6"/>
        <v>6177</v>
      </c>
      <c r="F19" s="6">
        <f t="shared" si="7"/>
        <v>8236</v>
      </c>
    </row>
    <row r="20" spans="1:6">
      <c r="A20" s="8">
        <f t="shared" si="0"/>
        <v>16</v>
      </c>
      <c r="B20" s="31">
        <v>45800</v>
      </c>
      <c r="C20" s="10">
        <f t="shared" si="1"/>
        <v>2148</v>
      </c>
      <c r="D20" s="11">
        <f t="shared" si="5"/>
        <v>4296</v>
      </c>
      <c r="E20" s="11">
        <f t="shared" si="6"/>
        <v>6444</v>
      </c>
      <c r="F20" s="10">
        <f t="shared" si="7"/>
        <v>8592</v>
      </c>
    </row>
    <row r="21" spans="1:6">
      <c r="A21" s="12">
        <f t="shared" si="0"/>
        <v>17</v>
      </c>
      <c r="B21" s="30">
        <v>48200</v>
      </c>
      <c r="C21" s="6">
        <f t="shared" si="1"/>
        <v>2261</v>
      </c>
      <c r="D21" s="25">
        <f t="shared" si="5"/>
        <v>4522</v>
      </c>
      <c r="E21" s="25">
        <f t="shared" si="6"/>
        <v>6783</v>
      </c>
      <c r="F21" s="24">
        <f t="shared" si="7"/>
        <v>9044</v>
      </c>
    </row>
    <row r="22" spans="1:6">
      <c r="A22" s="5">
        <f t="shared" si="0"/>
        <v>18</v>
      </c>
      <c r="B22" s="29">
        <v>50600</v>
      </c>
      <c r="C22" s="6">
        <f t="shared" si="1"/>
        <v>2373</v>
      </c>
      <c r="D22" s="7">
        <f t="shared" si="5"/>
        <v>4746</v>
      </c>
      <c r="E22" s="7">
        <f t="shared" si="6"/>
        <v>7119</v>
      </c>
      <c r="F22" s="6">
        <f t="shared" si="7"/>
        <v>9492</v>
      </c>
    </row>
    <row r="23" spans="1:6">
      <c r="A23" s="5">
        <f t="shared" si="0"/>
        <v>19</v>
      </c>
      <c r="B23" s="29">
        <v>53000</v>
      </c>
      <c r="C23" s="6">
        <f t="shared" si="1"/>
        <v>2486</v>
      </c>
      <c r="D23" s="7">
        <f t="shared" si="5"/>
        <v>4972</v>
      </c>
      <c r="E23" s="7">
        <f t="shared" si="6"/>
        <v>7458</v>
      </c>
      <c r="F23" s="6">
        <f t="shared" si="7"/>
        <v>9944</v>
      </c>
    </row>
    <row r="24" spans="1:6">
      <c r="A24" s="5">
        <f t="shared" si="0"/>
        <v>20</v>
      </c>
      <c r="B24" s="29">
        <v>55400</v>
      </c>
      <c r="C24" s="6">
        <f t="shared" si="1"/>
        <v>2598</v>
      </c>
      <c r="D24" s="7">
        <f t="shared" si="5"/>
        <v>5196</v>
      </c>
      <c r="E24" s="7">
        <f t="shared" si="6"/>
        <v>7794</v>
      </c>
      <c r="F24" s="6">
        <f t="shared" si="7"/>
        <v>10392</v>
      </c>
    </row>
    <row r="25" spans="1:6">
      <c r="A25" s="8">
        <f t="shared" si="0"/>
        <v>21</v>
      </c>
      <c r="B25" s="31">
        <v>57800</v>
      </c>
      <c r="C25" s="10">
        <f t="shared" si="1"/>
        <v>2711</v>
      </c>
      <c r="D25" s="11">
        <f t="shared" si="5"/>
        <v>5422</v>
      </c>
      <c r="E25" s="11">
        <f t="shared" si="6"/>
        <v>8133</v>
      </c>
      <c r="F25" s="10">
        <f t="shared" si="7"/>
        <v>10844</v>
      </c>
    </row>
    <row r="26" spans="1:6">
      <c r="A26" s="12">
        <f t="shared" si="0"/>
        <v>22</v>
      </c>
      <c r="B26" s="30">
        <v>60800</v>
      </c>
      <c r="C26" s="6">
        <f t="shared" si="1"/>
        <v>2852</v>
      </c>
      <c r="D26" s="25">
        <f t="shared" si="5"/>
        <v>5704</v>
      </c>
      <c r="E26" s="24">
        <f t="shared" si="6"/>
        <v>8556</v>
      </c>
      <c r="F26" s="24">
        <f t="shared" si="7"/>
        <v>11408</v>
      </c>
    </row>
    <row r="27" spans="1:6">
      <c r="A27" s="5">
        <f t="shared" si="0"/>
        <v>23</v>
      </c>
      <c r="B27" s="29">
        <v>63800</v>
      </c>
      <c r="C27" s="6">
        <f t="shared" si="1"/>
        <v>2992</v>
      </c>
      <c r="D27" s="7">
        <f t="shared" si="5"/>
        <v>5984</v>
      </c>
      <c r="E27" s="6">
        <f t="shared" si="6"/>
        <v>8976</v>
      </c>
      <c r="F27" s="6">
        <f t="shared" si="7"/>
        <v>11968</v>
      </c>
    </row>
    <row r="28" spans="1:6">
      <c r="A28" s="5">
        <f t="shared" si="0"/>
        <v>24</v>
      </c>
      <c r="B28" s="29">
        <v>66800</v>
      </c>
      <c r="C28" s="6">
        <f t="shared" si="1"/>
        <v>3133</v>
      </c>
      <c r="D28" s="7">
        <f t="shared" si="5"/>
        <v>6266</v>
      </c>
      <c r="E28" s="6">
        <f t="shared" si="6"/>
        <v>9399</v>
      </c>
      <c r="F28" s="6">
        <f t="shared" si="7"/>
        <v>12532</v>
      </c>
    </row>
    <row r="29" spans="1:6">
      <c r="A29" s="5">
        <f t="shared" si="0"/>
        <v>25</v>
      </c>
      <c r="B29" s="29">
        <v>69800</v>
      </c>
      <c r="C29" s="6">
        <f t="shared" si="1"/>
        <v>3274</v>
      </c>
      <c r="D29" s="7">
        <f t="shared" si="5"/>
        <v>6548</v>
      </c>
      <c r="E29" s="6">
        <f t="shared" si="6"/>
        <v>9822</v>
      </c>
      <c r="F29" s="6">
        <f t="shared" si="7"/>
        <v>13096</v>
      </c>
    </row>
    <row r="30" spans="1:6">
      <c r="A30" s="8">
        <f t="shared" si="0"/>
        <v>26</v>
      </c>
      <c r="B30" s="29">
        <v>72800</v>
      </c>
      <c r="C30" s="10">
        <f t="shared" si="1"/>
        <v>3414</v>
      </c>
      <c r="D30" s="7">
        <f t="shared" si="5"/>
        <v>6828</v>
      </c>
      <c r="E30" s="6">
        <f t="shared" si="6"/>
        <v>10242</v>
      </c>
      <c r="F30" s="6">
        <f t="shared" si="7"/>
        <v>13656</v>
      </c>
    </row>
    <row r="31" spans="1:6">
      <c r="A31" s="5">
        <f t="shared" si="0"/>
        <v>27</v>
      </c>
      <c r="B31" s="30">
        <v>76500</v>
      </c>
      <c r="C31" s="6">
        <f t="shared" si="1"/>
        <v>3588</v>
      </c>
      <c r="D31" s="25">
        <f t="shared" si="5"/>
        <v>7176</v>
      </c>
      <c r="E31" s="24">
        <f t="shared" si="6"/>
        <v>10764</v>
      </c>
      <c r="F31" s="24">
        <f t="shared" si="7"/>
        <v>14352</v>
      </c>
    </row>
    <row r="32" spans="1:6">
      <c r="A32" s="5">
        <f t="shared" si="0"/>
        <v>28</v>
      </c>
      <c r="B32" s="29">
        <v>80200</v>
      </c>
      <c r="C32" s="6">
        <f t="shared" si="1"/>
        <v>3761</v>
      </c>
      <c r="D32" s="7">
        <f t="shared" si="5"/>
        <v>7522</v>
      </c>
      <c r="E32" s="6">
        <f t="shared" si="6"/>
        <v>11283</v>
      </c>
      <c r="F32" s="6">
        <f t="shared" si="7"/>
        <v>15044</v>
      </c>
    </row>
    <row r="33" spans="1:6">
      <c r="A33" s="5">
        <f t="shared" si="0"/>
        <v>29</v>
      </c>
      <c r="B33" s="29">
        <v>83900</v>
      </c>
      <c r="C33" s="6">
        <f t="shared" si="1"/>
        <v>3935</v>
      </c>
      <c r="D33" s="7">
        <f t="shared" si="5"/>
        <v>7870</v>
      </c>
      <c r="E33" s="6">
        <f t="shared" si="6"/>
        <v>11805</v>
      </c>
      <c r="F33" s="6">
        <f t="shared" si="7"/>
        <v>15740</v>
      </c>
    </row>
    <row r="34" spans="1:6">
      <c r="A34" s="8">
        <f t="shared" si="0"/>
        <v>30</v>
      </c>
      <c r="B34" s="31">
        <v>87600</v>
      </c>
      <c r="C34" s="10">
        <f t="shared" si="1"/>
        <v>4108</v>
      </c>
      <c r="D34" s="11">
        <f t="shared" si="5"/>
        <v>8216</v>
      </c>
      <c r="E34" s="10">
        <f t="shared" si="6"/>
        <v>12324</v>
      </c>
      <c r="F34" s="10">
        <f t="shared" si="7"/>
        <v>16432</v>
      </c>
    </row>
    <row r="35" spans="1:6">
      <c r="A35" s="5">
        <f t="shared" si="0"/>
        <v>31</v>
      </c>
      <c r="B35" s="30">
        <v>92100</v>
      </c>
      <c r="C35" s="6">
        <f t="shared" si="1"/>
        <v>4319</v>
      </c>
      <c r="D35" s="25">
        <f t="shared" si="5"/>
        <v>8638</v>
      </c>
      <c r="E35" s="24">
        <f t="shared" si="6"/>
        <v>12957</v>
      </c>
      <c r="F35" s="24">
        <f t="shared" si="7"/>
        <v>17276</v>
      </c>
    </row>
    <row r="36" spans="1:6">
      <c r="A36" s="5">
        <f t="shared" si="0"/>
        <v>32</v>
      </c>
      <c r="B36" s="29">
        <v>96600</v>
      </c>
      <c r="C36" s="6">
        <f t="shared" si="1"/>
        <v>4531</v>
      </c>
      <c r="D36" s="7">
        <f t="shared" si="5"/>
        <v>9062</v>
      </c>
      <c r="E36" s="6">
        <f t="shared" si="6"/>
        <v>13593</v>
      </c>
      <c r="F36" s="6">
        <f t="shared" si="7"/>
        <v>18124</v>
      </c>
    </row>
    <row r="37" spans="1:6">
      <c r="A37" s="5">
        <f t="shared" si="0"/>
        <v>33</v>
      </c>
      <c r="B37" s="29">
        <v>101100</v>
      </c>
      <c r="C37" s="6">
        <f t="shared" si="1"/>
        <v>4742</v>
      </c>
      <c r="D37" s="7">
        <f t="shared" si="5"/>
        <v>9484</v>
      </c>
      <c r="E37" s="6">
        <f t="shared" si="6"/>
        <v>14226</v>
      </c>
      <c r="F37" s="6">
        <f t="shared" si="7"/>
        <v>18968</v>
      </c>
    </row>
    <row r="38" spans="1:6">
      <c r="A38" s="5">
        <f t="shared" si="0"/>
        <v>34</v>
      </c>
      <c r="B38" s="29">
        <v>105600</v>
      </c>
      <c r="C38" s="6">
        <f t="shared" si="1"/>
        <v>4953</v>
      </c>
      <c r="D38" s="7">
        <f t="shared" si="5"/>
        <v>9906</v>
      </c>
      <c r="E38" s="6">
        <f t="shared" si="6"/>
        <v>14859</v>
      </c>
      <c r="F38" s="6">
        <f t="shared" si="7"/>
        <v>19812</v>
      </c>
    </row>
    <row r="39" spans="1:6">
      <c r="A39" s="8">
        <f t="shared" si="0"/>
        <v>35</v>
      </c>
      <c r="B39" s="29">
        <v>110100</v>
      </c>
      <c r="C39" s="10">
        <f t="shared" si="1"/>
        <v>5164</v>
      </c>
      <c r="D39" s="11">
        <f t="shared" si="5"/>
        <v>10328</v>
      </c>
      <c r="E39" s="6">
        <f t="shared" si="6"/>
        <v>15492</v>
      </c>
      <c r="F39" s="6">
        <f t="shared" si="7"/>
        <v>20656</v>
      </c>
    </row>
    <row r="40" spans="1:6">
      <c r="A40" s="5">
        <f t="shared" si="0"/>
        <v>36</v>
      </c>
      <c r="B40" s="30">
        <v>115500</v>
      </c>
      <c r="C40" s="6">
        <f t="shared" si="1"/>
        <v>5417</v>
      </c>
      <c r="D40" s="7">
        <f t="shared" si="5"/>
        <v>10834</v>
      </c>
      <c r="E40" s="24">
        <f t="shared" si="6"/>
        <v>16251</v>
      </c>
      <c r="F40" s="24">
        <f t="shared" si="7"/>
        <v>21668</v>
      </c>
    </row>
    <row r="41" spans="1:6">
      <c r="A41" s="5">
        <f t="shared" si="0"/>
        <v>37</v>
      </c>
      <c r="B41" s="29">
        <v>120900</v>
      </c>
      <c r="C41" s="6">
        <f t="shared" si="1"/>
        <v>5670</v>
      </c>
      <c r="D41" s="7">
        <f t="shared" si="5"/>
        <v>11340</v>
      </c>
      <c r="E41" s="6">
        <f t="shared" si="6"/>
        <v>17010</v>
      </c>
      <c r="F41" s="6">
        <f t="shared" si="7"/>
        <v>22680</v>
      </c>
    </row>
    <row r="42" spans="1:6">
      <c r="A42" s="5">
        <f t="shared" si="0"/>
        <v>38</v>
      </c>
      <c r="B42" s="29">
        <v>126300</v>
      </c>
      <c r="C42" s="6">
        <f t="shared" si="1"/>
        <v>5923</v>
      </c>
      <c r="D42" s="7">
        <f t="shared" si="5"/>
        <v>11846</v>
      </c>
      <c r="E42" s="6">
        <f t="shared" si="6"/>
        <v>17769</v>
      </c>
      <c r="F42" s="6">
        <f t="shared" si="7"/>
        <v>23692</v>
      </c>
    </row>
    <row r="43" spans="1:6">
      <c r="A43" s="5">
        <f t="shared" si="0"/>
        <v>39</v>
      </c>
      <c r="B43" s="29">
        <v>131700</v>
      </c>
      <c r="C43" s="6">
        <f t="shared" si="1"/>
        <v>6177</v>
      </c>
      <c r="D43" s="7">
        <f t="shared" si="5"/>
        <v>12354</v>
      </c>
      <c r="E43" s="6">
        <f t="shared" si="6"/>
        <v>18531</v>
      </c>
      <c r="F43" s="6">
        <f t="shared" si="7"/>
        <v>24708</v>
      </c>
    </row>
    <row r="44" spans="1:6">
      <c r="A44" s="5">
        <f t="shared" si="0"/>
        <v>40</v>
      </c>
      <c r="B44" s="29">
        <v>137100</v>
      </c>
      <c r="C44" s="6">
        <f t="shared" si="1"/>
        <v>6430</v>
      </c>
      <c r="D44" s="7">
        <f t="shared" si="5"/>
        <v>12860</v>
      </c>
      <c r="E44" s="7">
        <f t="shared" si="6"/>
        <v>19290</v>
      </c>
      <c r="F44" s="6">
        <f t="shared" si="7"/>
        <v>25720</v>
      </c>
    </row>
    <row r="45" spans="1:6">
      <c r="A45" s="5">
        <f t="shared" si="0"/>
        <v>41</v>
      </c>
      <c r="B45" s="29">
        <v>142500</v>
      </c>
      <c r="C45" s="6">
        <f t="shared" si="1"/>
        <v>6683</v>
      </c>
      <c r="D45" s="7">
        <f t="shared" si="5"/>
        <v>13366</v>
      </c>
      <c r="E45" s="7">
        <f t="shared" si="6"/>
        <v>20049</v>
      </c>
      <c r="F45" s="6">
        <f t="shared" si="7"/>
        <v>26732</v>
      </c>
    </row>
    <row r="46" spans="1:6">
      <c r="A46" s="5">
        <f t="shared" si="0"/>
        <v>42</v>
      </c>
      <c r="B46" s="29">
        <v>147900</v>
      </c>
      <c r="C46" s="6">
        <f t="shared" si="1"/>
        <v>6937</v>
      </c>
      <c r="D46" s="7">
        <f t="shared" si="5"/>
        <v>13874</v>
      </c>
      <c r="E46" s="7">
        <f t="shared" si="6"/>
        <v>20811</v>
      </c>
      <c r="F46" s="6">
        <f t="shared" si="7"/>
        <v>27748</v>
      </c>
    </row>
    <row r="47" spans="1:6">
      <c r="A47" s="8">
        <f>+A46+1</f>
        <v>43</v>
      </c>
      <c r="B47" s="31">
        <v>150000</v>
      </c>
      <c r="C47" s="10">
        <f t="shared" si="1"/>
        <v>7035</v>
      </c>
      <c r="D47" s="11">
        <f t="shared" si="5"/>
        <v>14070</v>
      </c>
      <c r="E47" s="11">
        <f t="shared" si="6"/>
        <v>21105</v>
      </c>
      <c r="F47" s="10">
        <f t="shared" si="7"/>
        <v>28140</v>
      </c>
    </row>
    <row r="48" spans="1:6">
      <c r="A48" s="5">
        <f t="shared" si="0"/>
        <v>44</v>
      </c>
      <c r="B48" s="30">
        <v>156400</v>
      </c>
      <c r="C48" s="6">
        <f t="shared" si="1"/>
        <v>7335</v>
      </c>
      <c r="D48" s="25">
        <f t="shared" si="5"/>
        <v>14670</v>
      </c>
      <c r="E48" s="25">
        <f t="shared" si="6"/>
        <v>22005</v>
      </c>
      <c r="F48" s="24">
        <f t="shared" si="7"/>
        <v>29340</v>
      </c>
    </row>
    <row r="49" spans="1:9">
      <c r="A49" s="5">
        <f t="shared" si="0"/>
        <v>45</v>
      </c>
      <c r="B49" s="29">
        <v>162800</v>
      </c>
      <c r="C49" s="6">
        <f t="shared" si="1"/>
        <v>7635</v>
      </c>
      <c r="D49" s="7">
        <f t="shared" si="5"/>
        <v>15270</v>
      </c>
      <c r="E49" s="7">
        <f t="shared" si="6"/>
        <v>22905</v>
      </c>
      <c r="F49" s="6">
        <f t="shared" si="7"/>
        <v>30540</v>
      </c>
    </row>
    <row r="50" spans="1:9">
      <c r="A50" s="5">
        <f t="shared" si="0"/>
        <v>46</v>
      </c>
      <c r="B50" s="29">
        <v>169200</v>
      </c>
      <c r="C50" s="6">
        <f t="shared" si="1"/>
        <v>7935</v>
      </c>
      <c r="D50" s="7">
        <f t="shared" si="5"/>
        <v>15870</v>
      </c>
      <c r="E50" s="7">
        <f t="shared" si="6"/>
        <v>23805</v>
      </c>
      <c r="F50" s="6">
        <f t="shared" si="7"/>
        <v>31740</v>
      </c>
    </row>
    <row r="51" spans="1:9">
      <c r="A51" s="5">
        <f>+A50+1</f>
        <v>47</v>
      </c>
      <c r="B51" s="29">
        <v>175600</v>
      </c>
      <c r="C51" s="6">
        <f t="shared" si="1"/>
        <v>8236</v>
      </c>
      <c r="D51" s="7">
        <f t="shared" si="5"/>
        <v>16472</v>
      </c>
      <c r="E51" s="7">
        <f t="shared" si="6"/>
        <v>24708</v>
      </c>
      <c r="F51" s="6">
        <f t="shared" si="7"/>
        <v>32944</v>
      </c>
    </row>
    <row r="52" spans="1:9" ht="17.5" thickBot="1">
      <c r="A52" s="15">
        <f t="shared" si="0"/>
        <v>48</v>
      </c>
      <c r="B52" s="32">
        <v>182000</v>
      </c>
      <c r="C52" s="16">
        <f t="shared" si="1"/>
        <v>8536</v>
      </c>
      <c r="D52" s="16">
        <f t="shared" si="5"/>
        <v>17072</v>
      </c>
      <c r="E52" s="17">
        <f t="shared" si="6"/>
        <v>25608</v>
      </c>
      <c r="F52" s="16">
        <f t="shared" si="7"/>
        <v>34144</v>
      </c>
    </row>
    <row r="53" spans="1:9">
      <c r="A53" s="1" t="s">
        <v>177</v>
      </c>
      <c r="F53" s="33" t="s">
        <v>178</v>
      </c>
    </row>
    <row r="54" spans="1:9">
      <c r="F54" s="33"/>
    </row>
    <row r="55" spans="1:9" ht="14.25" customHeight="1">
      <c r="A55" s="94" t="s">
        <v>185</v>
      </c>
      <c r="B55" s="95"/>
      <c r="C55" s="95"/>
      <c r="D55" s="95"/>
      <c r="E55" s="95"/>
      <c r="F55" s="33"/>
      <c r="G55" s="18"/>
      <c r="H55" s="19"/>
      <c r="I55" s="18"/>
    </row>
    <row r="56" spans="1:9" ht="15" customHeight="1">
      <c r="A56" s="34" t="s">
        <v>186</v>
      </c>
      <c r="B56" s="34"/>
      <c r="C56" s="34"/>
      <c r="D56" s="34"/>
      <c r="E56" s="34"/>
      <c r="F56" s="34"/>
      <c r="G56" s="20"/>
      <c r="H56" s="20"/>
      <c r="I56" s="20"/>
    </row>
    <row r="57" spans="1:9" ht="104.25" customHeight="1">
      <c r="A57" s="701" t="s">
        <v>187</v>
      </c>
      <c r="B57" s="701"/>
      <c r="C57" s="701"/>
      <c r="D57" s="701"/>
      <c r="E57" s="701"/>
      <c r="F57" s="701"/>
      <c r="G57" s="20"/>
      <c r="H57" s="20"/>
      <c r="I57" s="20"/>
    </row>
  </sheetData>
  <mergeCells count="4">
    <mergeCell ref="A3:A4"/>
    <mergeCell ref="B3:B4"/>
    <mergeCell ref="C3:F3"/>
    <mergeCell ref="A57:F57"/>
  </mergeCells>
  <phoneticPr fontId="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F67"/>
  <sheetViews>
    <sheetView workbookViewId="0">
      <selection activeCell="I10" sqref="I10"/>
    </sheetView>
  </sheetViews>
  <sheetFormatPr defaultRowHeight="17"/>
  <cols>
    <col min="1" max="1" width="18.6328125" customWidth="1"/>
    <col min="3" max="3" width="27.08984375" customWidth="1"/>
    <col min="6" max="6" width="16" customWidth="1"/>
  </cols>
  <sheetData>
    <row r="1" spans="1:6" ht="19.5">
      <c r="A1" s="172" t="s">
        <v>393</v>
      </c>
    </row>
    <row r="2" spans="1:6" ht="22" customHeight="1">
      <c r="A2" s="185" t="s">
        <v>253</v>
      </c>
    </row>
    <row r="3" spans="1:6">
      <c r="A3" s="185" t="s">
        <v>392</v>
      </c>
    </row>
    <row r="4" spans="1:6">
      <c r="A4" s="173" t="s">
        <v>254</v>
      </c>
    </row>
    <row r="5" spans="1:6">
      <c r="A5" s="702" t="s">
        <v>255</v>
      </c>
      <c r="B5" s="702"/>
      <c r="C5" s="702"/>
      <c r="D5" s="702" t="s">
        <v>256</v>
      </c>
      <c r="E5" s="702"/>
      <c r="F5" s="702"/>
    </row>
    <row r="6" spans="1:6">
      <c r="A6" s="702" t="s">
        <v>257</v>
      </c>
      <c r="B6" s="702" t="s">
        <v>258</v>
      </c>
      <c r="C6" s="702" t="s">
        <v>259</v>
      </c>
      <c r="D6" s="175" t="s">
        <v>260</v>
      </c>
      <c r="E6" s="175" t="s">
        <v>262</v>
      </c>
      <c r="F6" s="703" t="s">
        <v>264</v>
      </c>
    </row>
    <row r="7" spans="1:6">
      <c r="A7" s="702"/>
      <c r="B7" s="702"/>
      <c r="C7" s="702"/>
      <c r="D7" s="175" t="s">
        <v>261</v>
      </c>
      <c r="E7" s="175" t="s">
        <v>263</v>
      </c>
      <c r="F7" s="703"/>
    </row>
    <row r="8" spans="1:6">
      <c r="A8" s="704" t="s">
        <v>265</v>
      </c>
      <c r="B8" s="176" t="s">
        <v>266</v>
      </c>
      <c r="C8" s="177" t="s">
        <v>268</v>
      </c>
      <c r="D8" s="176">
        <v>0.16</v>
      </c>
      <c r="E8" s="175">
        <v>7.0000000000000007E-2</v>
      </c>
      <c r="F8" s="178">
        <v>0.23</v>
      </c>
    </row>
    <row r="9" spans="1:6">
      <c r="A9" s="704"/>
      <c r="B9" s="176" t="s">
        <v>267</v>
      </c>
      <c r="C9" s="177" t="s">
        <v>269</v>
      </c>
      <c r="D9" s="176">
        <v>0.12</v>
      </c>
      <c r="E9" s="175">
        <v>7.0000000000000007E-2</v>
      </c>
      <c r="F9" s="178">
        <v>0.19</v>
      </c>
    </row>
    <row r="10" spans="1:6" ht="22">
      <c r="A10" s="179" t="s">
        <v>270</v>
      </c>
      <c r="B10" s="176" t="s">
        <v>271</v>
      </c>
      <c r="C10" s="177" t="s">
        <v>272</v>
      </c>
      <c r="D10" s="176">
        <v>0.89</v>
      </c>
      <c r="E10" s="175">
        <v>7.0000000000000007E-2</v>
      </c>
      <c r="F10" s="178">
        <v>0.96</v>
      </c>
    </row>
    <row r="11" spans="1:6">
      <c r="A11" s="704" t="s">
        <v>273</v>
      </c>
      <c r="B11" s="180" t="s">
        <v>274</v>
      </c>
      <c r="C11" s="181" t="s">
        <v>292</v>
      </c>
      <c r="D11" s="180">
        <v>0.14000000000000001</v>
      </c>
      <c r="E11" s="182">
        <v>7.0000000000000007E-2</v>
      </c>
      <c r="F11" s="183">
        <v>0.21</v>
      </c>
    </row>
    <row r="12" spans="1:6">
      <c r="A12" s="704"/>
      <c r="B12" s="180" t="s">
        <v>275</v>
      </c>
      <c r="C12" s="181" t="s">
        <v>293</v>
      </c>
      <c r="D12" s="180">
        <v>0.14000000000000001</v>
      </c>
      <c r="E12" s="182">
        <v>7.0000000000000007E-2</v>
      </c>
      <c r="F12" s="183">
        <v>0.21</v>
      </c>
    </row>
    <row r="13" spans="1:6">
      <c r="A13" s="704"/>
      <c r="B13" s="180" t="s">
        <v>276</v>
      </c>
      <c r="C13" s="181" t="s">
        <v>294</v>
      </c>
      <c r="D13" s="180">
        <v>0.09</v>
      </c>
      <c r="E13" s="182">
        <v>7.0000000000000007E-2</v>
      </c>
      <c r="F13" s="183">
        <v>0.16</v>
      </c>
    </row>
    <row r="14" spans="1:6">
      <c r="A14" s="704"/>
      <c r="B14" s="180" t="s">
        <v>277</v>
      </c>
      <c r="C14" s="181" t="s">
        <v>295</v>
      </c>
      <c r="D14" s="180">
        <v>0.06</v>
      </c>
      <c r="E14" s="182">
        <v>7.0000000000000007E-2</v>
      </c>
      <c r="F14" s="183">
        <v>0.13</v>
      </c>
    </row>
    <row r="15" spans="1:6">
      <c r="A15" s="704"/>
      <c r="B15" s="180" t="s">
        <v>278</v>
      </c>
      <c r="C15" s="181" t="s">
        <v>296</v>
      </c>
      <c r="D15" s="180">
        <v>0.11</v>
      </c>
      <c r="E15" s="182">
        <v>7.0000000000000007E-2</v>
      </c>
      <c r="F15" s="183">
        <v>0.18</v>
      </c>
    </row>
    <row r="16" spans="1:6">
      <c r="A16" s="704"/>
      <c r="B16" s="180" t="s">
        <v>279</v>
      </c>
      <c r="C16" s="181" t="s">
        <v>297</v>
      </c>
      <c r="D16" s="180">
        <v>0.4</v>
      </c>
      <c r="E16" s="182">
        <v>7.0000000000000007E-2</v>
      </c>
      <c r="F16" s="183">
        <v>0.47</v>
      </c>
    </row>
    <row r="17" spans="1:6">
      <c r="A17" s="704"/>
      <c r="B17" s="180" t="s">
        <v>280</v>
      </c>
      <c r="C17" s="181" t="s">
        <v>298</v>
      </c>
      <c r="D17" s="180">
        <v>0.33</v>
      </c>
      <c r="E17" s="182">
        <v>7.0000000000000007E-2</v>
      </c>
      <c r="F17" s="183">
        <v>0.4</v>
      </c>
    </row>
    <row r="18" spans="1:6">
      <c r="A18" s="704"/>
      <c r="B18" s="180" t="s">
        <v>281</v>
      </c>
      <c r="C18" s="181" t="s">
        <v>299</v>
      </c>
      <c r="D18" s="180">
        <v>0.13</v>
      </c>
      <c r="E18" s="182">
        <v>7.0000000000000007E-2</v>
      </c>
      <c r="F18" s="183">
        <v>0.2</v>
      </c>
    </row>
    <row r="19" spans="1:6" ht="33">
      <c r="A19" s="704"/>
      <c r="B19" s="180" t="s">
        <v>282</v>
      </c>
      <c r="C19" s="181" t="s">
        <v>300</v>
      </c>
      <c r="D19" s="180">
        <v>0.14000000000000001</v>
      </c>
      <c r="E19" s="182">
        <v>7.0000000000000007E-2</v>
      </c>
      <c r="F19" s="183">
        <v>0.21</v>
      </c>
    </row>
    <row r="20" spans="1:6">
      <c r="A20" s="704"/>
      <c r="B20" s="180"/>
      <c r="C20" s="181" t="s">
        <v>301</v>
      </c>
      <c r="D20" s="180"/>
      <c r="E20" s="182"/>
      <c r="F20" s="183"/>
    </row>
    <row r="21" spans="1:6">
      <c r="A21" s="704"/>
      <c r="B21" s="180" t="s">
        <v>283</v>
      </c>
      <c r="C21" s="181" t="s">
        <v>302</v>
      </c>
      <c r="D21" s="180">
        <v>0.2</v>
      </c>
      <c r="E21" s="182">
        <v>7.0000000000000007E-2</v>
      </c>
      <c r="F21" s="183">
        <v>0.27</v>
      </c>
    </row>
    <row r="22" spans="1:6">
      <c r="A22" s="704"/>
      <c r="B22" s="180" t="s">
        <v>284</v>
      </c>
      <c r="C22" s="181" t="s">
        <v>303</v>
      </c>
      <c r="D22" s="180">
        <v>0.34</v>
      </c>
      <c r="E22" s="182">
        <v>7.0000000000000007E-2</v>
      </c>
      <c r="F22" s="183">
        <v>0.41</v>
      </c>
    </row>
    <row r="23" spans="1:6" ht="22">
      <c r="A23" s="704"/>
      <c r="B23" s="180" t="s">
        <v>285</v>
      </c>
      <c r="C23" s="181" t="s">
        <v>304</v>
      </c>
      <c r="D23" s="180">
        <v>0.4</v>
      </c>
      <c r="E23" s="182">
        <v>7.0000000000000007E-2</v>
      </c>
      <c r="F23" s="183">
        <v>0.47</v>
      </c>
    </row>
    <row r="24" spans="1:6" ht="22">
      <c r="A24" s="704"/>
      <c r="B24" s="180" t="s">
        <v>286</v>
      </c>
      <c r="C24" s="181" t="s">
        <v>305</v>
      </c>
      <c r="D24" s="180">
        <v>0.32</v>
      </c>
      <c r="E24" s="182">
        <v>7.0000000000000007E-2</v>
      </c>
      <c r="F24" s="183">
        <v>0.39</v>
      </c>
    </row>
    <row r="25" spans="1:6" ht="22">
      <c r="A25" s="704"/>
      <c r="B25" s="180" t="s">
        <v>287</v>
      </c>
      <c r="C25" s="181" t="s">
        <v>306</v>
      </c>
      <c r="D25" s="180">
        <v>0.21</v>
      </c>
      <c r="E25" s="182">
        <v>7.0000000000000007E-2</v>
      </c>
      <c r="F25" s="183">
        <v>0.28000000000000003</v>
      </c>
    </row>
    <row r="26" spans="1:6" ht="22">
      <c r="A26" s="704"/>
      <c r="B26" s="180" t="s">
        <v>288</v>
      </c>
      <c r="C26" s="181" t="s">
        <v>307</v>
      </c>
      <c r="D26" s="180">
        <v>0.04</v>
      </c>
      <c r="E26" s="182">
        <v>7.0000000000000007E-2</v>
      </c>
      <c r="F26" s="183">
        <v>0.11</v>
      </c>
    </row>
    <row r="27" spans="1:6" ht="22">
      <c r="A27" s="704"/>
      <c r="B27" s="180" t="s">
        <v>289</v>
      </c>
      <c r="C27" s="181" t="s">
        <v>308</v>
      </c>
      <c r="D27" s="180">
        <v>0.21</v>
      </c>
      <c r="E27" s="182">
        <v>7.0000000000000007E-2</v>
      </c>
      <c r="F27" s="183">
        <v>0.28000000000000003</v>
      </c>
    </row>
    <row r="28" spans="1:6">
      <c r="A28" s="704"/>
      <c r="B28" s="180" t="s">
        <v>290</v>
      </c>
      <c r="C28" s="181" t="s">
        <v>309</v>
      </c>
      <c r="D28" s="180">
        <v>0.19</v>
      </c>
      <c r="E28" s="182">
        <v>7.0000000000000007E-2</v>
      </c>
      <c r="F28" s="183">
        <v>0.26</v>
      </c>
    </row>
    <row r="29" spans="1:6">
      <c r="A29" s="704"/>
      <c r="B29" s="180" t="s">
        <v>291</v>
      </c>
      <c r="C29" s="184"/>
      <c r="D29" s="180">
        <v>0.13</v>
      </c>
      <c r="E29" s="182">
        <v>7.0000000000000007E-2</v>
      </c>
      <c r="F29" s="183">
        <v>0.2</v>
      </c>
    </row>
    <row r="30" spans="1:6">
      <c r="A30" s="179" t="s">
        <v>310</v>
      </c>
      <c r="B30" s="176" t="s">
        <v>311</v>
      </c>
      <c r="C30" s="177" t="s">
        <v>310</v>
      </c>
      <c r="D30" s="176">
        <v>0.17</v>
      </c>
      <c r="E30" s="175">
        <v>7.0000000000000007E-2</v>
      </c>
      <c r="F30" s="178">
        <v>0.24</v>
      </c>
    </row>
    <row r="31" spans="1:6" ht="22">
      <c r="A31" s="704" t="s">
        <v>312</v>
      </c>
      <c r="B31" s="176" t="s">
        <v>313</v>
      </c>
      <c r="C31" s="177" t="s">
        <v>315</v>
      </c>
      <c r="D31" s="176">
        <v>0.3</v>
      </c>
      <c r="E31" s="175">
        <v>7.0000000000000007E-2</v>
      </c>
      <c r="F31" s="178">
        <v>0.37</v>
      </c>
    </row>
    <row r="32" spans="1:6">
      <c r="A32" s="704"/>
      <c r="B32" s="176" t="s">
        <v>314</v>
      </c>
      <c r="C32" s="177" t="s">
        <v>316</v>
      </c>
      <c r="D32" s="176">
        <v>0.15</v>
      </c>
      <c r="E32" s="175">
        <v>7.0000000000000007E-2</v>
      </c>
      <c r="F32" s="178">
        <v>0.22</v>
      </c>
    </row>
    <row r="33" spans="1:6">
      <c r="A33" s="704" t="s">
        <v>317</v>
      </c>
      <c r="B33" s="176" t="s">
        <v>318</v>
      </c>
      <c r="C33" s="177" t="s">
        <v>323</v>
      </c>
      <c r="D33" s="176">
        <v>0.54</v>
      </c>
      <c r="E33" s="175">
        <v>7.0000000000000007E-2</v>
      </c>
      <c r="F33" s="178">
        <v>0.61</v>
      </c>
    </row>
    <row r="34" spans="1:6">
      <c r="A34" s="704"/>
      <c r="B34" s="176" t="s">
        <v>319</v>
      </c>
      <c r="C34" s="177" t="s">
        <v>324</v>
      </c>
      <c r="D34" s="176">
        <v>0.32</v>
      </c>
      <c r="E34" s="175">
        <v>7.0000000000000007E-2</v>
      </c>
      <c r="F34" s="178">
        <v>0.39</v>
      </c>
    </row>
    <row r="35" spans="1:6">
      <c r="A35" s="704"/>
      <c r="B35" s="176" t="s">
        <v>320</v>
      </c>
      <c r="C35" s="177" t="s">
        <v>325</v>
      </c>
      <c r="D35" s="176">
        <v>0.34</v>
      </c>
      <c r="E35" s="175">
        <v>7.0000000000000007E-2</v>
      </c>
      <c r="F35" s="178">
        <v>0.41</v>
      </c>
    </row>
    <row r="36" spans="1:6" ht="22">
      <c r="A36" s="704"/>
      <c r="B36" s="176" t="s">
        <v>321</v>
      </c>
      <c r="C36" s="177" t="s">
        <v>326</v>
      </c>
      <c r="D36" s="176">
        <v>0.46</v>
      </c>
      <c r="E36" s="175">
        <v>7.0000000000000007E-2</v>
      </c>
      <c r="F36" s="178">
        <v>0.53</v>
      </c>
    </row>
    <row r="37" spans="1:6">
      <c r="A37" s="704"/>
      <c r="B37" s="176" t="s">
        <v>322</v>
      </c>
      <c r="C37" s="177" t="s">
        <v>327</v>
      </c>
      <c r="D37" s="176">
        <v>0.41</v>
      </c>
      <c r="E37" s="175">
        <v>7.0000000000000007E-2</v>
      </c>
      <c r="F37" s="178">
        <v>0.48</v>
      </c>
    </row>
    <row r="38" spans="1:6">
      <c r="A38" s="704" t="s">
        <v>328</v>
      </c>
      <c r="B38" s="176" t="s">
        <v>329</v>
      </c>
      <c r="C38" s="177" t="s">
        <v>331</v>
      </c>
      <c r="D38" s="176">
        <v>0.09</v>
      </c>
      <c r="E38" s="175">
        <v>7.0000000000000007E-2</v>
      </c>
      <c r="F38" s="178">
        <v>0.16</v>
      </c>
    </row>
    <row r="39" spans="1:6">
      <c r="A39" s="704"/>
      <c r="B39" s="176" t="s">
        <v>330</v>
      </c>
      <c r="C39" s="177" t="s">
        <v>332</v>
      </c>
      <c r="D39" s="176">
        <v>0.11</v>
      </c>
      <c r="E39" s="175">
        <v>7.0000000000000007E-2</v>
      </c>
      <c r="F39" s="178">
        <v>0.18</v>
      </c>
    </row>
    <row r="40" spans="1:6">
      <c r="A40" s="704" t="s">
        <v>333</v>
      </c>
      <c r="B40" s="176" t="s">
        <v>334</v>
      </c>
      <c r="C40" s="177" t="s">
        <v>341</v>
      </c>
      <c r="D40" s="176">
        <v>0.34</v>
      </c>
      <c r="E40" s="175">
        <v>7.0000000000000007E-2</v>
      </c>
      <c r="F40" s="178">
        <v>0.41</v>
      </c>
    </row>
    <row r="41" spans="1:6">
      <c r="A41" s="704"/>
      <c r="B41" s="176" t="s">
        <v>335</v>
      </c>
      <c r="C41" s="177" t="s">
        <v>342</v>
      </c>
      <c r="D41" s="176">
        <v>0.85</v>
      </c>
      <c r="E41" s="175">
        <v>7.0000000000000007E-2</v>
      </c>
      <c r="F41" s="178">
        <v>0.92</v>
      </c>
    </row>
    <row r="42" spans="1:6">
      <c r="A42" s="704"/>
      <c r="B42" s="176" t="s">
        <v>336</v>
      </c>
      <c r="C42" s="177" t="s">
        <v>343</v>
      </c>
      <c r="D42" s="176">
        <v>0.14000000000000001</v>
      </c>
      <c r="E42" s="175">
        <v>7.0000000000000007E-2</v>
      </c>
      <c r="F42" s="178">
        <v>0.21</v>
      </c>
    </row>
    <row r="43" spans="1:6">
      <c r="A43" s="704"/>
      <c r="B43" s="176" t="s">
        <v>337</v>
      </c>
      <c r="C43" s="177" t="s">
        <v>344</v>
      </c>
      <c r="D43" s="176">
        <v>0.09</v>
      </c>
      <c r="E43" s="175">
        <v>7.0000000000000007E-2</v>
      </c>
      <c r="F43" s="178">
        <v>0.16</v>
      </c>
    </row>
    <row r="44" spans="1:6" ht="22">
      <c r="A44" s="704"/>
      <c r="B44" s="176" t="s">
        <v>338</v>
      </c>
      <c r="C44" s="177" t="s">
        <v>345</v>
      </c>
      <c r="D44" s="176">
        <v>0.15</v>
      </c>
      <c r="E44" s="175">
        <v>7.0000000000000007E-2</v>
      </c>
      <c r="F44" s="178">
        <v>0.22</v>
      </c>
    </row>
    <row r="45" spans="1:6">
      <c r="A45" s="704"/>
      <c r="B45" s="176" t="s">
        <v>339</v>
      </c>
      <c r="C45" s="177" t="s">
        <v>346</v>
      </c>
      <c r="D45" s="176">
        <v>0.1</v>
      </c>
      <c r="E45" s="175">
        <v>7.0000000000000007E-2</v>
      </c>
      <c r="F45" s="178">
        <v>0.17</v>
      </c>
    </row>
    <row r="46" spans="1:6">
      <c r="A46" s="704"/>
      <c r="B46" s="176" t="s">
        <v>340</v>
      </c>
      <c r="C46" s="177" t="s">
        <v>347</v>
      </c>
      <c r="D46" s="176">
        <v>0.1</v>
      </c>
      <c r="E46" s="175">
        <v>7.0000000000000007E-2</v>
      </c>
      <c r="F46" s="178">
        <v>0.17</v>
      </c>
    </row>
    <row r="47" spans="1:6">
      <c r="A47" s="179" t="s">
        <v>348</v>
      </c>
      <c r="B47" s="176" t="s">
        <v>349</v>
      </c>
      <c r="C47" s="177" t="s">
        <v>350</v>
      </c>
      <c r="D47" s="176">
        <v>0.1</v>
      </c>
      <c r="E47" s="175">
        <v>7.0000000000000007E-2</v>
      </c>
      <c r="F47" s="178">
        <v>0.17</v>
      </c>
    </row>
    <row r="48" spans="1:6" ht="33">
      <c r="A48" s="704" t="s">
        <v>351</v>
      </c>
      <c r="B48" s="180" t="s">
        <v>352</v>
      </c>
      <c r="C48" s="181" t="s">
        <v>355</v>
      </c>
      <c r="D48" s="180">
        <v>0.05</v>
      </c>
      <c r="E48" s="182">
        <v>7.0000000000000007E-2</v>
      </c>
      <c r="F48" s="183">
        <v>0.12</v>
      </c>
    </row>
    <row r="49" spans="1:6">
      <c r="A49" s="704"/>
      <c r="B49" s="180"/>
      <c r="C49" s="181" t="s">
        <v>356</v>
      </c>
      <c r="D49" s="180"/>
      <c r="E49" s="182"/>
      <c r="F49" s="183"/>
    </row>
    <row r="50" spans="1:6" ht="22">
      <c r="A50" s="704"/>
      <c r="B50" s="180" t="s">
        <v>353</v>
      </c>
      <c r="C50" s="181" t="s">
        <v>357</v>
      </c>
      <c r="D50" s="180">
        <v>0.06</v>
      </c>
      <c r="E50" s="182">
        <v>7.0000000000000007E-2</v>
      </c>
      <c r="F50" s="183">
        <v>0.13</v>
      </c>
    </row>
    <row r="51" spans="1:6">
      <c r="A51" s="704"/>
      <c r="B51" s="180" t="s">
        <v>354</v>
      </c>
      <c r="C51" s="184"/>
      <c r="D51" s="180">
        <v>0.04</v>
      </c>
      <c r="E51" s="182">
        <v>7.0000000000000007E-2</v>
      </c>
      <c r="F51" s="183">
        <v>0.11</v>
      </c>
    </row>
    <row r="52" spans="1:6" ht="22">
      <c r="A52" s="179" t="s">
        <v>358</v>
      </c>
      <c r="B52" s="176" t="s">
        <v>359</v>
      </c>
      <c r="C52" s="177" t="s">
        <v>360</v>
      </c>
      <c r="D52" s="176">
        <v>0.04</v>
      </c>
      <c r="E52" s="175">
        <v>7.0000000000000007E-2</v>
      </c>
      <c r="F52" s="178">
        <v>0.11</v>
      </c>
    </row>
    <row r="53" spans="1:6">
      <c r="A53" s="179" t="s">
        <v>361</v>
      </c>
      <c r="B53" s="176" t="s">
        <v>362</v>
      </c>
      <c r="C53" s="177" t="s">
        <v>363</v>
      </c>
      <c r="D53" s="176">
        <v>0.08</v>
      </c>
      <c r="E53" s="175">
        <v>7.0000000000000007E-2</v>
      </c>
      <c r="F53" s="178">
        <v>0.15</v>
      </c>
    </row>
    <row r="54" spans="1:6" ht="55">
      <c r="A54" s="704" t="s">
        <v>364</v>
      </c>
      <c r="B54" s="180"/>
      <c r="C54" s="181" t="s">
        <v>367</v>
      </c>
      <c r="D54" s="180"/>
      <c r="E54" s="182"/>
      <c r="F54" s="183"/>
    </row>
    <row r="55" spans="1:6">
      <c r="A55" s="704"/>
      <c r="B55" s="180" t="s">
        <v>365</v>
      </c>
      <c r="C55" s="181" t="s">
        <v>368</v>
      </c>
      <c r="D55" s="180">
        <v>0.06</v>
      </c>
      <c r="E55" s="182">
        <v>7.0000000000000007E-2</v>
      </c>
      <c r="F55" s="183">
        <v>0.13</v>
      </c>
    </row>
    <row r="56" spans="1:6">
      <c r="A56" s="704"/>
      <c r="B56" s="180"/>
      <c r="C56" s="184"/>
      <c r="D56" s="180"/>
      <c r="E56" s="182"/>
      <c r="F56" s="183"/>
    </row>
    <row r="57" spans="1:6">
      <c r="A57" s="704"/>
      <c r="B57" s="180" t="s">
        <v>366</v>
      </c>
      <c r="C57" s="184"/>
      <c r="D57" s="180">
        <v>0.04</v>
      </c>
      <c r="E57" s="182">
        <v>7.0000000000000007E-2</v>
      </c>
      <c r="F57" s="183">
        <v>0.11</v>
      </c>
    </row>
    <row r="58" spans="1:6">
      <c r="A58" s="704" t="s">
        <v>369</v>
      </c>
      <c r="B58" s="180" t="s">
        <v>370</v>
      </c>
      <c r="C58" s="177" t="s">
        <v>372</v>
      </c>
      <c r="D58" s="180">
        <v>0.06</v>
      </c>
      <c r="E58" s="182">
        <v>7.0000000000000007E-2</v>
      </c>
      <c r="F58" s="183">
        <v>0.13</v>
      </c>
    </row>
    <row r="59" spans="1:6" ht="33">
      <c r="A59" s="704"/>
      <c r="B59" s="180" t="s">
        <v>371</v>
      </c>
      <c r="C59" s="177" t="s">
        <v>373</v>
      </c>
      <c r="D59" s="180">
        <v>0.16</v>
      </c>
      <c r="E59" s="182">
        <v>7.0000000000000007E-2</v>
      </c>
      <c r="F59" s="183">
        <v>0.23</v>
      </c>
    </row>
    <row r="60" spans="1:6" ht="22">
      <c r="A60" s="179" t="s">
        <v>374</v>
      </c>
      <c r="B60" s="176" t="s">
        <v>375</v>
      </c>
      <c r="C60" s="177" t="s">
        <v>376</v>
      </c>
      <c r="D60" s="176">
        <v>0.09</v>
      </c>
      <c r="E60" s="175">
        <v>7.0000000000000007E-2</v>
      </c>
      <c r="F60" s="178">
        <v>0.16</v>
      </c>
    </row>
    <row r="61" spans="1:6">
      <c r="A61" s="179" t="s">
        <v>377</v>
      </c>
      <c r="B61" s="176" t="s">
        <v>378</v>
      </c>
      <c r="C61" s="177" t="s">
        <v>377</v>
      </c>
      <c r="D61" s="176">
        <v>0.04</v>
      </c>
      <c r="E61" s="175">
        <v>7.0000000000000007E-2</v>
      </c>
      <c r="F61" s="178">
        <v>0.11</v>
      </c>
    </row>
    <row r="62" spans="1:6" ht="22">
      <c r="A62" s="179" t="s">
        <v>379</v>
      </c>
      <c r="B62" s="176" t="s">
        <v>380</v>
      </c>
      <c r="C62" s="177" t="s">
        <v>381</v>
      </c>
      <c r="D62" s="176">
        <v>0.04</v>
      </c>
      <c r="E62" s="175">
        <v>7.0000000000000007E-2</v>
      </c>
      <c r="F62" s="178">
        <v>0.11</v>
      </c>
    </row>
    <row r="63" spans="1:6" ht="33">
      <c r="A63" s="179" t="s">
        <v>382</v>
      </c>
      <c r="B63" s="176" t="s">
        <v>383</v>
      </c>
      <c r="C63" s="177" t="s">
        <v>384</v>
      </c>
      <c r="D63" s="176">
        <v>0.08</v>
      </c>
      <c r="E63" s="175">
        <v>7.0000000000000007E-2</v>
      </c>
      <c r="F63" s="178">
        <v>0.15</v>
      </c>
    </row>
    <row r="64" spans="1:6">
      <c r="A64" s="704" t="s">
        <v>385</v>
      </c>
      <c r="B64" s="176" t="s">
        <v>386</v>
      </c>
      <c r="C64" s="177" t="s">
        <v>389</v>
      </c>
      <c r="D64" s="176">
        <v>0.06</v>
      </c>
      <c r="E64" s="175">
        <v>7.0000000000000007E-2</v>
      </c>
      <c r="F64" s="178">
        <v>0.13</v>
      </c>
    </row>
    <row r="65" spans="1:6">
      <c r="A65" s="704"/>
      <c r="B65" s="176" t="s">
        <v>387</v>
      </c>
      <c r="C65" s="177" t="s">
        <v>390</v>
      </c>
      <c r="D65" s="176">
        <v>0.17</v>
      </c>
      <c r="E65" s="175">
        <v>7.0000000000000007E-2</v>
      </c>
      <c r="F65" s="178">
        <v>0.24</v>
      </c>
    </row>
    <row r="66" spans="1:6">
      <c r="A66" s="704"/>
      <c r="B66" s="176" t="s">
        <v>388</v>
      </c>
      <c r="C66" s="177" t="s">
        <v>391</v>
      </c>
      <c r="D66" s="176">
        <v>0.1</v>
      </c>
      <c r="E66" s="175">
        <v>7.0000000000000007E-2</v>
      </c>
      <c r="F66" s="178">
        <v>0.17</v>
      </c>
    </row>
    <row r="67" spans="1:6">
      <c r="A67" s="174"/>
    </row>
  </sheetData>
  <mergeCells count="16">
    <mergeCell ref="A48:A51"/>
    <mergeCell ref="A54:A57"/>
    <mergeCell ref="A58:A59"/>
    <mergeCell ref="A64:A66"/>
    <mergeCell ref="A8:A9"/>
    <mergeCell ref="A11:A29"/>
    <mergeCell ref="A31:A32"/>
    <mergeCell ref="A33:A37"/>
    <mergeCell ref="A38:A39"/>
    <mergeCell ref="A40:A46"/>
    <mergeCell ref="A5:C5"/>
    <mergeCell ref="D5:F5"/>
    <mergeCell ref="A6:A7"/>
    <mergeCell ref="B6:B7"/>
    <mergeCell ref="C6:C7"/>
    <mergeCell ref="F6:F7"/>
  </mergeCells>
  <phoneticPr fontId="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C00000"/>
  </sheetPr>
  <dimension ref="B2:B9"/>
  <sheetViews>
    <sheetView topLeftCell="A7" workbookViewId="0">
      <selection activeCell="B2" sqref="B2"/>
    </sheetView>
  </sheetViews>
  <sheetFormatPr defaultRowHeight="17"/>
  <cols>
    <col min="2" max="2" width="109.6328125" customWidth="1"/>
  </cols>
  <sheetData>
    <row r="2" spans="2:2" ht="18.5">
      <c r="B2" s="186" t="s">
        <v>402</v>
      </c>
    </row>
    <row r="3" spans="2:2" ht="18">
      <c r="B3" s="187" t="s">
        <v>403</v>
      </c>
    </row>
    <row r="4" spans="2:2" ht="72">
      <c r="B4" s="187" t="s">
        <v>404</v>
      </c>
    </row>
    <row r="5" spans="2:2" ht="72">
      <c r="B5" s="187" t="s">
        <v>405</v>
      </c>
    </row>
    <row r="7" spans="2:2">
      <c r="B7" s="188" t="s">
        <v>406</v>
      </c>
    </row>
    <row r="8" spans="2:2" ht="62">
      <c r="B8" s="189" t="s">
        <v>407</v>
      </c>
    </row>
    <row r="9" spans="2:2">
      <c r="B9" s="189" t="s">
        <v>408</v>
      </c>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5C1F-8F8E-411E-9034-A601916CAA40}">
  <sheetPr codeName="工作表1">
    <tabColor rgb="FFC00000"/>
  </sheetPr>
  <dimension ref="B2:G6"/>
  <sheetViews>
    <sheetView workbookViewId="0">
      <selection activeCell="B3" sqref="B3"/>
    </sheetView>
  </sheetViews>
  <sheetFormatPr defaultRowHeight="18"/>
  <cols>
    <col min="1" max="1" width="8.7265625" style="248"/>
    <col min="2" max="2" width="125.1796875" style="248" customWidth="1"/>
    <col min="3" max="16384" width="8.7265625" style="248"/>
  </cols>
  <sheetData>
    <row r="2" spans="2:7" ht="18.5">
      <c r="B2" s="252" t="s">
        <v>494</v>
      </c>
    </row>
    <row r="3" spans="2:7" ht="72">
      <c r="B3" s="249" t="s">
        <v>492</v>
      </c>
    </row>
    <row r="4" spans="2:7" ht="20" customHeight="1">
      <c r="B4" s="250" t="s">
        <v>493</v>
      </c>
    </row>
    <row r="5" spans="2:7" ht="18.5">
      <c r="B5" s="252" t="s">
        <v>495</v>
      </c>
    </row>
    <row r="6" spans="2:7" ht="192.5" customHeight="1">
      <c r="B6" s="251" t="s">
        <v>496</v>
      </c>
      <c r="C6" s="251"/>
      <c r="D6" s="251"/>
      <c r="E6" s="251"/>
      <c r="F6" s="251"/>
      <c r="G6" s="251"/>
    </row>
  </sheetData>
  <phoneticPr fontId="5" type="noConversion"/>
  <hyperlinks>
    <hyperlink ref="B4" r:id="rId1" xr:uid="{CCDDB334-A036-4A9A-A19A-A10080E7613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7F7C-6528-48D2-BA11-A6DA2690DF5D}">
  <sheetPr codeName="工作表8">
    <tabColor rgb="FF002060"/>
  </sheetPr>
  <dimension ref="B2:B8"/>
  <sheetViews>
    <sheetView workbookViewId="0">
      <selection activeCell="B12" sqref="B12"/>
    </sheetView>
  </sheetViews>
  <sheetFormatPr defaultRowHeight="17"/>
  <cols>
    <col min="1" max="1" width="8.7265625" style="284"/>
    <col min="2" max="2" width="109.90625" style="284" customWidth="1"/>
    <col min="3" max="16384" width="8.7265625" style="284"/>
  </cols>
  <sheetData>
    <row r="2" spans="2:2">
      <c r="B2" s="285" t="s">
        <v>505</v>
      </c>
    </row>
    <row r="3" spans="2:2" ht="51">
      <c r="B3" s="284" t="s">
        <v>508</v>
      </c>
    </row>
    <row r="4" spans="2:2">
      <c r="B4" s="284" t="s">
        <v>509</v>
      </c>
    </row>
    <row r="5" spans="2:2">
      <c r="B5" s="284" t="s">
        <v>510</v>
      </c>
    </row>
    <row r="6" spans="2:2" ht="34">
      <c r="B6" s="284" t="s">
        <v>511</v>
      </c>
    </row>
    <row r="7" spans="2:2" ht="34">
      <c r="B7" s="284" t="s">
        <v>512</v>
      </c>
    </row>
    <row r="8" spans="2:2">
      <c r="B8" s="284" t="s">
        <v>513</v>
      </c>
    </row>
  </sheetData>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388E-6F5F-4D9F-A188-EAAB1040C52B}">
  <sheetPr codeName="工作表14">
    <tabColor rgb="FFC00000"/>
  </sheetPr>
  <dimension ref="A1:O74"/>
  <sheetViews>
    <sheetView showGridLines="0" workbookViewId="0">
      <pane xSplit="15" ySplit="3" topLeftCell="P40" activePane="bottomRight" state="frozen"/>
      <selection activeCell="A2" sqref="A2"/>
      <selection pane="topRight" activeCell="P2" sqref="P2"/>
      <selection pane="bottomLeft" activeCell="A4" sqref="A4"/>
      <selection pane="bottomRight" activeCell="I48" sqref="I48"/>
    </sheetView>
  </sheetViews>
  <sheetFormatPr defaultRowHeight="17"/>
  <cols>
    <col min="1" max="1" width="13.453125" style="717" customWidth="1"/>
    <col min="2" max="2" width="18" style="719" customWidth="1"/>
    <col min="3" max="3" width="14" style="717" customWidth="1"/>
    <col min="4" max="4" width="2.1796875" style="720" customWidth="1"/>
    <col min="5" max="5" width="12" style="717" customWidth="1"/>
    <col min="6" max="6" width="0.453125" style="719" customWidth="1"/>
    <col min="7" max="7" width="9" style="719"/>
    <col min="8" max="8" width="9.08984375" style="719" customWidth="1"/>
    <col min="9" max="10" width="9" style="719"/>
    <col min="11" max="11" width="1" style="719" customWidth="1"/>
    <col min="12" max="15" width="9" style="719"/>
    <col min="16" max="16384" width="8.7265625" style="718"/>
  </cols>
  <sheetData>
    <row r="1" spans="1:15" hidden="1">
      <c r="A1" s="717">
        <v>1</v>
      </c>
      <c r="B1" s="717">
        <v>2</v>
      </c>
      <c r="C1" s="717">
        <v>3</v>
      </c>
      <c r="D1" s="717">
        <v>4</v>
      </c>
      <c r="E1" s="717">
        <v>5</v>
      </c>
      <c r="F1" s="717">
        <v>6</v>
      </c>
      <c r="G1" s="717">
        <v>7</v>
      </c>
      <c r="H1" s="717">
        <v>8</v>
      </c>
      <c r="I1" s="717">
        <v>9</v>
      </c>
      <c r="J1" s="717">
        <v>10</v>
      </c>
      <c r="K1" s="717">
        <v>11</v>
      </c>
      <c r="L1" s="717">
        <v>1</v>
      </c>
      <c r="M1" s="717">
        <v>2</v>
      </c>
      <c r="N1" s="717">
        <v>3</v>
      </c>
      <c r="O1" s="717">
        <v>4</v>
      </c>
    </row>
    <row r="2" spans="1:15" ht="9" customHeight="1">
      <c r="A2" s="719"/>
      <c r="C2" s="719"/>
    </row>
    <row r="3" spans="1:15">
      <c r="A3" s="721" t="s">
        <v>705</v>
      </c>
      <c r="B3" s="721" t="s">
        <v>706</v>
      </c>
      <c r="C3" s="721" t="s">
        <v>707</v>
      </c>
      <c r="D3" s="722" t="s">
        <v>708</v>
      </c>
      <c r="E3" s="723" t="s">
        <v>129</v>
      </c>
      <c r="G3" s="721" t="s">
        <v>709</v>
      </c>
      <c r="H3" s="721" t="s">
        <v>710</v>
      </c>
      <c r="I3" s="721" t="s">
        <v>711</v>
      </c>
      <c r="J3" s="721" t="s">
        <v>712</v>
      </c>
      <c r="L3" s="721" t="s">
        <v>713</v>
      </c>
      <c r="M3" s="721" t="s">
        <v>714</v>
      </c>
      <c r="N3" s="721" t="s">
        <v>715</v>
      </c>
      <c r="O3" s="721" t="s">
        <v>716</v>
      </c>
    </row>
    <row r="4" spans="1:15">
      <c r="A4" s="724"/>
      <c r="B4" s="716"/>
      <c r="C4" s="724"/>
      <c r="D4" s="725">
        <v>4</v>
      </c>
      <c r="E4" s="710">
        <v>1500</v>
      </c>
      <c r="F4" s="707"/>
      <c r="G4" s="708">
        <v>101</v>
      </c>
      <c r="H4" s="711">
        <v>5.1700000000000003E-2</v>
      </c>
      <c r="I4" s="711">
        <v>0</v>
      </c>
      <c r="J4" s="708">
        <v>1.7</v>
      </c>
      <c r="K4" s="707"/>
      <c r="L4" s="708">
        <v>98</v>
      </c>
      <c r="M4" s="712">
        <v>6.5000000000000002E-2</v>
      </c>
      <c r="N4" s="712">
        <v>0.01</v>
      </c>
      <c r="O4" s="712">
        <f t="shared" ref="O4:O11" si="0">SUM(M4:N4)</f>
        <v>7.4999999999999997E-2</v>
      </c>
    </row>
    <row r="5" spans="1:15">
      <c r="A5" s="724"/>
      <c r="B5" s="716"/>
      <c r="C5" s="716"/>
      <c r="D5" s="725">
        <v>5</v>
      </c>
      <c r="E5" s="710">
        <v>3000</v>
      </c>
      <c r="F5" s="707"/>
      <c r="G5" s="708">
        <v>102</v>
      </c>
      <c r="H5" s="711">
        <v>4.9099999999999998E-2</v>
      </c>
      <c r="I5" s="711">
        <v>0.02</v>
      </c>
      <c r="J5" s="708">
        <v>1.7</v>
      </c>
      <c r="K5" s="707"/>
      <c r="L5" s="708">
        <v>99</v>
      </c>
      <c r="M5" s="712">
        <v>6.5000000000000002E-2</v>
      </c>
      <c r="N5" s="712">
        <v>0.01</v>
      </c>
      <c r="O5" s="712">
        <f t="shared" si="0"/>
        <v>7.4999999999999997E-2</v>
      </c>
    </row>
    <row r="6" spans="1:15">
      <c r="A6" s="724"/>
      <c r="B6" s="716"/>
      <c r="C6" s="724"/>
      <c r="D6" s="725">
        <v>6</v>
      </c>
      <c r="E6" s="710">
        <v>4500</v>
      </c>
      <c r="F6" s="707"/>
      <c r="G6" s="708">
        <v>103</v>
      </c>
      <c r="H6" s="711">
        <v>4.9099999999999998E-2</v>
      </c>
      <c r="I6" s="711">
        <v>0.02</v>
      </c>
      <c r="J6" s="708">
        <v>1.7</v>
      </c>
      <c r="K6" s="707"/>
      <c r="L6" s="708">
        <v>100</v>
      </c>
      <c r="M6" s="712">
        <f>M5+0.5%</f>
        <v>7.0000000000000007E-2</v>
      </c>
      <c r="N6" s="712">
        <v>0.01</v>
      </c>
      <c r="O6" s="712">
        <f t="shared" si="0"/>
        <v>0.08</v>
      </c>
    </row>
    <row r="7" spans="1:15">
      <c r="A7" s="724"/>
      <c r="B7" s="724"/>
      <c r="C7" s="726"/>
      <c r="D7" s="725">
        <v>7</v>
      </c>
      <c r="E7" s="710">
        <v>6000</v>
      </c>
      <c r="F7" s="707"/>
      <c r="G7" s="708">
        <v>104</v>
      </c>
      <c r="H7" s="711">
        <v>4.9099999999999998E-2</v>
      </c>
      <c r="I7" s="711">
        <v>0.02</v>
      </c>
      <c r="J7" s="708">
        <v>1.62</v>
      </c>
      <c r="K7" s="707"/>
      <c r="L7" s="708">
        <v>101</v>
      </c>
      <c r="M7" s="712">
        <f>M6+0.5%</f>
        <v>7.5000000000000011E-2</v>
      </c>
      <c r="N7" s="712">
        <v>0.01</v>
      </c>
      <c r="O7" s="712">
        <f t="shared" si="0"/>
        <v>8.5000000000000006E-2</v>
      </c>
    </row>
    <row r="8" spans="1:15">
      <c r="A8" s="724"/>
      <c r="B8" s="727"/>
      <c r="C8" s="724"/>
      <c r="D8" s="725">
        <v>8</v>
      </c>
      <c r="E8" s="710">
        <v>7500</v>
      </c>
      <c r="F8" s="707"/>
      <c r="G8" s="708">
        <v>105</v>
      </c>
      <c r="H8" s="711">
        <v>4.6899999999999997E-2</v>
      </c>
      <c r="I8" s="711">
        <v>1.9099999999999999E-2</v>
      </c>
      <c r="J8" s="708">
        <v>1.61</v>
      </c>
      <c r="K8" s="707"/>
      <c r="L8" s="708">
        <v>102</v>
      </c>
      <c r="M8" s="712">
        <f>M7+0.5%</f>
        <v>8.0000000000000016E-2</v>
      </c>
      <c r="N8" s="712">
        <v>0.01</v>
      </c>
      <c r="O8" s="712">
        <f t="shared" si="0"/>
        <v>9.0000000000000011E-2</v>
      </c>
    </row>
    <row r="9" spans="1:15">
      <c r="A9" s="724"/>
      <c r="B9" s="727"/>
      <c r="C9" s="724"/>
      <c r="D9" s="725">
        <v>9</v>
      </c>
      <c r="E9" s="710">
        <v>8700</v>
      </c>
      <c r="F9" s="707"/>
      <c r="G9" s="708">
        <v>106</v>
      </c>
      <c r="H9" s="711">
        <v>4.6899999999999997E-2</v>
      </c>
      <c r="I9" s="711">
        <v>1.9099999999999999E-2</v>
      </c>
      <c r="J9" s="708">
        <v>1.61</v>
      </c>
      <c r="K9" s="707"/>
      <c r="L9" s="708">
        <v>103</v>
      </c>
      <c r="M9" s="712">
        <f>M8+0.5%</f>
        <v>8.500000000000002E-2</v>
      </c>
      <c r="N9" s="712">
        <v>0.01</v>
      </c>
      <c r="O9" s="712">
        <f t="shared" si="0"/>
        <v>9.5000000000000015E-2</v>
      </c>
    </row>
    <row r="10" spans="1:15">
      <c r="A10" s="724"/>
      <c r="B10" s="724"/>
      <c r="C10" s="724"/>
      <c r="D10" s="725">
        <v>10</v>
      </c>
      <c r="E10" s="710">
        <v>9900</v>
      </c>
      <c r="F10" s="707"/>
      <c r="G10" s="708">
        <v>107</v>
      </c>
      <c r="H10" s="711">
        <v>4.6899999999999997E-2</v>
      </c>
      <c r="I10" s="711">
        <v>1.9099999999999999E-2</v>
      </c>
      <c r="J10" s="708">
        <v>1.61</v>
      </c>
      <c r="K10" s="707"/>
      <c r="L10" s="708">
        <v>104</v>
      </c>
      <c r="M10" s="712">
        <f>M9+0.5%</f>
        <v>9.0000000000000024E-2</v>
      </c>
      <c r="N10" s="712">
        <v>0.01</v>
      </c>
      <c r="O10" s="712">
        <f t="shared" si="0"/>
        <v>0.10000000000000002</v>
      </c>
    </row>
    <row r="11" spans="1:15">
      <c r="A11" s="724"/>
      <c r="B11" s="727"/>
      <c r="C11" s="727"/>
      <c r="D11" s="725">
        <v>11</v>
      </c>
      <c r="E11" s="710">
        <v>11100</v>
      </c>
      <c r="F11" s="707"/>
      <c r="G11" s="708">
        <v>108</v>
      </c>
      <c r="H11" s="711">
        <v>4.6899999999999997E-2</v>
      </c>
      <c r="I11" s="711">
        <v>1.9099999999999999E-2</v>
      </c>
      <c r="J11" s="708">
        <v>1.61</v>
      </c>
      <c r="K11" s="707"/>
      <c r="L11" s="708">
        <v>105</v>
      </c>
      <c r="M11" s="712">
        <f>M10</f>
        <v>9.0000000000000024E-2</v>
      </c>
      <c r="N11" s="712">
        <v>0.01</v>
      </c>
      <c r="O11" s="712">
        <f t="shared" si="0"/>
        <v>0.10000000000000002</v>
      </c>
    </row>
    <row r="12" spans="1:15">
      <c r="A12" s="724"/>
      <c r="B12" s="724"/>
      <c r="C12" s="727"/>
      <c r="D12" s="725">
        <v>12</v>
      </c>
      <c r="E12" s="710">
        <v>12540</v>
      </c>
      <c r="F12" s="707"/>
      <c r="G12" s="708">
        <v>109</v>
      </c>
      <c r="H12" s="711">
        <v>4.6899999999999997E-2</v>
      </c>
      <c r="I12" s="711">
        <v>1.9099999999999999E-2</v>
      </c>
      <c r="J12" s="708">
        <v>1.58</v>
      </c>
      <c r="K12" s="707"/>
      <c r="L12" s="708">
        <v>106</v>
      </c>
      <c r="M12" s="712">
        <f t="shared" ref="M12:M22" si="1">M11+0.5%</f>
        <v>9.5000000000000029E-2</v>
      </c>
      <c r="N12" s="712">
        <v>0.01</v>
      </c>
      <c r="O12" s="712">
        <f t="shared" ref="O12:O26" si="2">SUM(M12:N12)</f>
        <v>0.10500000000000002</v>
      </c>
    </row>
    <row r="13" spans="1:15">
      <c r="A13" s="728"/>
      <c r="B13" s="716" t="s">
        <v>717</v>
      </c>
      <c r="C13" s="708">
        <v>25</v>
      </c>
      <c r="D13" s="725">
        <v>13</v>
      </c>
      <c r="E13" s="710">
        <v>13500</v>
      </c>
      <c r="F13" s="707"/>
      <c r="G13" s="708">
        <v>110</v>
      </c>
      <c r="H13" s="711">
        <v>5.1700000000000003E-2</v>
      </c>
      <c r="I13" s="711">
        <v>2.1100000000000001E-2</v>
      </c>
      <c r="J13" s="708">
        <v>1.58</v>
      </c>
      <c r="K13" s="707"/>
      <c r="L13" s="708">
        <v>107</v>
      </c>
      <c r="M13" s="712">
        <f>M12</f>
        <v>9.5000000000000029E-2</v>
      </c>
      <c r="N13" s="712">
        <v>0.01</v>
      </c>
      <c r="O13" s="712">
        <f t="shared" si="2"/>
        <v>0.10500000000000002</v>
      </c>
    </row>
    <row r="14" spans="1:15">
      <c r="A14" s="728"/>
      <c r="B14" s="716" t="s">
        <v>718</v>
      </c>
      <c r="C14" s="708">
        <v>47</v>
      </c>
      <c r="D14" s="725">
        <v>14</v>
      </c>
      <c r="E14" s="710">
        <v>15840</v>
      </c>
      <c r="F14" s="707"/>
      <c r="G14" s="708">
        <v>111</v>
      </c>
      <c r="H14" s="711">
        <v>5.1700000000000003E-2</v>
      </c>
      <c r="I14" s="711">
        <v>2.1100000000000001E-2</v>
      </c>
      <c r="J14" s="708">
        <v>1.58</v>
      </c>
      <c r="K14" s="707"/>
      <c r="L14" s="708">
        <v>108</v>
      </c>
      <c r="M14" s="712">
        <f t="shared" si="1"/>
        <v>0.10000000000000003</v>
      </c>
      <c r="N14" s="712">
        <v>0.01</v>
      </c>
      <c r="O14" s="712">
        <f t="shared" si="2"/>
        <v>0.11000000000000003</v>
      </c>
    </row>
    <row r="15" spans="1:15">
      <c r="A15" s="724"/>
      <c r="B15" s="716" t="s">
        <v>719</v>
      </c>
      <c r="C15" s="708">
        <v>25</v>
      </c>
      <c r="D15" s="725">
        <v>15</v>
      </c>
      <c r="E15" s="710">
        <v>16500</v>
      </c>
      <c r="F15" s="707"/>
      <c r="G15" s="708">
        <v>112</v>
      </c>
      <c r="H15" s="711">
        <v>5.1700000000000003E-2</v>
      </c>
      <c r="I15" s="711">
        <v>2.1100000000000001E-2</v>
      </c>
      <c r="J15" s="708">
        <v>1.57</v>
      </c>
      <c r="K15" s="707"/>
      <c r="L15" s="708">
        <v>109</v>
      </c>
      <c r="M15" s="712">
        <f>M14</f>
        <v>0.10000000000000003</v>
      </c>
      <c r="N15" s="712">
        <v>0.01</v>
      </c>
      <c r="O15" s="712">
        <f t="shared" si="2"/>
        <v>0.11000000000000003</v>
      </c>
    </row>
    <row r="16" spans="1:15">
      <c r="A16" s="724"/>
      <c r="B16" s="716" t="s">
        <v>720</v>
      </c>
      <c r="C16" s="713">
        <v>74</v>
      </c>
      <c r="D16" s="725">
        <v>16</v>
      </c>
      <c r="E16" s="710">
        <v>17280</v>
      </c>
      <c r="F16" s="707"/>
      <c r="G16" s="708">
        <v>113</v>
      </c>
      <c r="H16" s="711">
        <v>5.1700000000000003E-2</v>
      </c>
      <c r="I16" s="711">
        <v>2.1100000000000001E-2</v>
      </c>
      <c r="J16" s="708">
        <v>1.57</v>
      </c>
      <c r="K16" s="707"/>
      <c r="L16" s="708">
        <v>110</v>
      </c>
      <c r="M16" s="712">
        <f t="shared" si="1"/>
        <v>0.10500000000000004</v>
      </c>
      <c r="N16" s="712">
        <v>0.01</v>
      </c>
      <c r="O16" s="712">
        <f t="shared" si="2"/>
        <v>0.11500000000000003</v>
      </c>
    </row>
    <row r="17" spans="1:15">
      <c r="A17" s="724"/>
      <c r="B17" s="716" t="s">
        <v>721</v>
      </c>
      <c r="C17" s="708">
        <v>11</v>
      </c>
      <c r="D17" s="725">
        <v>17</v>
      </c>
      <c r="E17" s="710">
        <v>17880</v>
      </c>
      <c r="F17" s="707"/>
      <c r="G17" s="708">
        <v>114</v>
      </c>
      <c r="H17" s="711">
        <v>5.1700000000000003E-2</v>
      </c>
      <c r="I17" s="711">
        <v>2.1100000000000001E-2</v>
      </c>
      <c r="J17" s="708">
        <v>1.57</v>
      </c>
      <c r="K17" s="707"/>
      <c r="L17" s="708">
        <v>111</v>
      </c>
      <c r="M17" s="712">
        <f>M16</f>
        <v>0.10500000000000004</v>
      </c>
      <c r="N17" s="712">
        <v>0.01</v>
      </c>
      <c r="O17" s="712">
        <f t="shared" si="2"/>
        <v>0.11500000000000003</v>
      </c>
    </row>
    <row r="18" spans="1:15">
      <c r="A18" s="724"/>
      <c r="B18" s="716" t="s">
        <v>722</v>
      </c>
      <c r="C18" s="708">
        <v>37</v>
      </c>
      <c r="D18" s="725">
        <v>18</v>
      </c>
      <c r="E18" s="710">
        <v>19047</v>
      </c>
      <c r="F18" s="707"/>
      <c r="G18" s="708">
        <v>115</v>
      </c>
      <c r="H18" s="711">
        <v>5.1700000000000003E-2</v>
      </c>
      <c r="I18" s="711">
        <v>2.1100000000000001E-2</v>
      </c>
      <c r="J18" s="708">
        <v>1.57</v>
      </c>
      <c r="K18" s="707"/>
      <c r="L18" s="708">
        <v>112</v>
      </c>
      <c r="M18" s="712">
        <f t="shared" si="1"/>
        <v>0.11000000000000004</v>
      </c>
      <c r="N18" s="712">
        <v>0.01</v>
      </c>
      <c r="O18" s="712">
        <f t="shared" si="2"/>
        <v>0.12000000000000004</v>
      </c>
    </row>
    <row r="19" spans="1:15">
      <c r="A19" s="724"/>
      <c r="B19" s="716" t="s">
        <v>723</v>
      </c>
      <c r="C19" s="708">
        <v>4</v>
      </c>
      <c r="D19" s="725">
        <v>19</v>
      </c>
      <c r="E19" s="710">
        <v>20008</v>
      </c>
      <c r="F19" s="707"/>
      <c r="G19" s="708">
        <v>116</v>
      </c>
      <c r="H19" s="711">
        <v>5.1700000000000003E-2</v>
      </c>
      <c r="I19" s="711">
        <v>2.1100000000000001E-2</v>
      </c>
      <c r="J19" s="708">
        <v>1.57</v>
      </c>
      <c r="K19" s="707"/>
      <c r="L19" s="708">
        <v>113</v>
      </c>
      <c r="M19" s="712">
        <f>M18</f>
        <v>0.11000000000000004</v>
      </c>
      <c r="N19" s="712">
        <v>0.01</v>
      </c>
      <c r="O19" s="712">
        <f t="shared" si="2"/>
        <v>0.12000000000000004</v>
      </c>
    </row>
    <row r="20" spans="1:15">
      <c r="A20" s="724"/>
      <c r="B20" s="716" t="s">
        <v>724</v>
      </c>
      <c r="C20" s="708">
        <v>64</v>
      </c>
      <c r="D20" s="725">
        <v>20</v>
      </c>
      <c r="E20" s="710">
        <v>21009</v>
      </c>
      <c r="F20" s="707"/>
      <c r="G20" s="708">
        <v>117</v>
      </c>
      <c r="H20" s="711">
        <v>5.1700000000000003E-2</v>
      </c>
      <c r="I20" s="711">
        <v>2.1100000000000001E-2</v>
      </c>
      <c r="J20" s="708">
        <v>1.57</v>
      </c>
      <c r="K20" s="707"/>
      <c r="L20" s="708">
        <v>114</v>
      </c>
      <c r="M20" s="712">
        <f t="shared" si="1"/>
        <v>0.11500000000000005</v>
      </c>
      <c r="N20" s="712">
        <v>0.01</v>
      </c>
      <c r="O20" s="712">
        <f t="shared" si="2"/>
        <v>0.12500000000000006</v>
      </c>
    </row>
    <row r="21" spans="1:15">
      <c r="A21" s="724"/>
      <c r="B21" s="716" t="s">
        <v>725</v>
      </c>
      <c r="C21" s="709">
        <f>$C$4</f>
        <v>0</v>
      </c>
      <c r="D21" s="725">
        <v>21</v>
      </c>
      <c r="E21" s="710">
        <v>22000</v>
      </c>
      <c r="F21" s="707"/>
      <c r="G21" s="708">
        <v>118</v>
      </c>
      <c r="H21" s="711">
        <v>5.1700000000000003E-2</v>
      </c>
      <c r="I21" s="711">
        <v>2.1100000000000001E-2</v>
      </c>
      <c r="J21" s="708">
        <v>1.57</v>
      </c>
      <c r="K21" s="707"/>
      <c r="L21" s="708">
        <v>115</v>
      </c>
      <c r="M21" s="712">
        <f>M20</f>
        <v>0.11500000000000005</v>
      </c>
      <c r="N21" s="712">
        <v>0.01</v>
      </c>
      <c r="O21" s="712">
        <f t="shared" si="2"/>
        <v>0.12500000000000006</v>
      </c>
    </row>
    <row r="22" spans="1:15">
      <c r="A22" s="716">
        <f>試算!$C$1</f>
        <v>112</v>
      </c>
      <c r="B22" s="716" t="s">
        <v>726</v>
      </c>
      <c r="C22" s="716">
        <f>VLOOKUP($A$22,健保_費率,4,0)</f>
        <v>1.57</v>
      </c>
      <c r="D22" s="725">
        <v>22</v>
      </c>
      <c r="E22" s="710">
        <v>23100</v>
      </c>
      <c r="F22" s="707"/>
      <c r="G22" s="708">
        <v>119</v>
      </c>
      <c r="H22" s="711">
        <v>5.1700000000000003E-2</v>
      </c>
      <c r="I22" s="711">
        <v>2.1100000000000001E-2</v>
      </c>
      <c r="J22" s="708">
        <v>1.57</v>
      </c>
      <c r="K22" s="707"/>
      <c r="L22" s="708">
        <v>116</v>
      </c>
      <c r="M22" s="712">
        <f t="shared" si="1"/>
        <v>0.12000000000000005</v>
      </c>
      <c r="N22" s="712">
        <v>0.01</v>
      </c>
      <c r="O22" s="712">
        <f t="shared" si="2"/>
        <v>0.13000000000000006</v>
      </c>
    </row>
    <row r="23" spans="1:15">
      <c r="A23" s="724"/>
      <c r="B23" s="729"/>
      <c r="C23" s="730"/>
      <c r="D23" s="725">
        <v>23</v>
      </c>
      <c r="E23" s="714">
        <v>24000</v>
      </c>
      <c r="F23" s="707"/>
      <c r="G23" s="708">
        <v>120</v>
      </c>
      <c r="H23" s="711">
        <v>5.1700000000000003E-2</v>
      </c>
      <c r="I23" s="711">
        <v>2.1100000000000001E-2</v>
      </c>
      <c r="J23" s="708">
        <v>1.57</v>
      </c>
      <c r="K23" s="707"/>
      <c r="L23" s="708">
        <v>117</v>
      </c>
      <c r="M23" s="712">
        <v>0.12</v>
      </c>
      <c r="N23" s="712">
        <v>0.01</v>
      </c>
      <c r="O23" s="712">
        <f t="shared" si="2"/>
        <v>0.13</v>
      </c>
    </row>
    <row r="24" spans="1:15">
      <c r="A24" s="718"/>
      <c r="B24" s="718"/>
      <c r="C24" s="718"/>
      <c r="D24" s="725">
        <v>24</v>
      </c>
      <c r="E24" s="710">
        <v>25250</v>
      </c>
      <c r="F24" s="707"/>
      <c r="G24" s="708">
        <v>121</v>
      </c>
      <c r="H24" s="711">
        <v>5.1700000000000003E-2</v>
      </c>
      <c r="I24" s="711">
        <v>2.1100000000000001E-2</v>
      </c>
      <c r="J24" s="708">
        <v>1.57</v>
      </c>
      <c r="K24" s="707"/>
      <c r="L24" s="708">
        <v>118</v>
      </c>
      <c r="M24" s="712">
        <v>0.12</v>
      </c>
      <c r="N24" s="712">
        <v>0.01</v>
      </c>
      <c r="O24" s="712">
        <f t="shared" si="2"/>
        <v>0.13</v>
      </c>
    </row>
    <row r="25" spans="1:15">
      <c r="A25" s="718"/>
      <c r="B25" s="718"/>
      <c r="C25" s="718"/>
      <c r="D25" s="725">
        <v>25</v>
      </c>
      <c r="E25" s="710">
        <v>26400</v>
      </c>
      <c r="F25" s="707"/>
      <c r="G25" s="708">
        <v>122</v>
      </c>
      <c r="H25" s="711">
        <v>5.1700000000000003E-2</v>
      </c>
      <c r="I25" s="711">
        <v>2.1100000000000001E-2</v>
      </c>
      <c r="J25" s="708">
        <v>1.57</v>
      </c>
      <c r="K25" s="707"/>
      <c r="L25" s="708">
        <v>119</v>
      </c>
      <c r="M25" s="712">
        <v>0.12</v>
      </c>
      <c r="N25" s="712">
        <v>0.01</v>
      </c>
      <c r="O25" s="712">
        <f t="shared" si="2"/>
        <v>0.13</v>
      </c>
    </row>
    <row r="26" spans="1:15">
      <c r="A26" s="718"/>
      <c r="B26" s="718"/>
      <c r="C26" s="718"/>
      <c r="D26" s="725">
        <v>26</v>
      </c>
      <c r="E26" s="710">
        <v>27600</v>
      </c>
      <c r="F26" s="707"/>
      <c r="G26" s="708">
        <v>123</v>
      </c>
      <c r="H26" s="711">
        <v>5.1700000000000003E-2</v>
      </c>
      <c r="I26" s="711">
        <v>2.1100000000000001E-2</v>
      </c>
      <c r="J26" s="708">
        <v>1.57</v>
      </c>
      <c r="K26" s="707"/>
      <c r="L26" s="708">
        <v>120</v>
      </c>
      <c r="M26" s="712">
        <v>0.12</v>
      </c>
      <c r="N26" s="712">
        <v>0.01</v>
      </c>
      <c r="O26" s="712">
        <f t="shared" si="2"/>
        <v>0.13</v>
      </c>
    </row>
    <row r="27" spans="1:15">
      <c r="A27" s="718"/>
      <c r="B27" s="718"/>
      <c r="C27" s="718"/>
      <c r="D27" s="725">
        <v>27</v>
      </c>
      <c r="E27" s="710">
        <v>28800</v>
      </c>
      <c r="F27" s="707"/>
      <c r="G27" s="708">
        <v>124</v>
      </c>
      <c r="H27" s="711">
        <v>5.1700000000000003E-2</v>
      </c>
      <c r="I27" s="711">
        <v>2.1100000000000001E-2</v>
      </c>
      <c r="J27" s="708">
        <v>1.57</v>
      </c>
      <c r="K27" s="707"/>
      <c r="L27" s="707"/>
      <c r="M27" s="707"/>
      <c r="N27" s="707"/>
      <c r="O27" s="707"/>
    </row>
    <row r="28" spans="1:15">
      <c r="A28" s="718"/>
      <c r="B28" s="718"/>
      <c r="C28" s="718"/>
      <c r="D28" s="725">
        <v>28</v>
      </c>
      <c r="E28" s="710">
        <v>30300</v>
      </c>
      <c r="F28" s="707"/>
      <c r="G28" s="708">
        <v>125</v>
      </c>
      <c r="H28" s="711">
        <v>5.1700000000000003E-2</v>
      </c>
      <c r="I28" s="711">
        <v>2.1100000000000001E-2</v>
      </c>
      <c r="J28" s="708">
        <v>1.57</v>
      </c>
      <c r="K28" s="707"/>
      <c r="L28" s="707"/>
      <c r="M28" s="707"/>
      <c r="N28" s="707"/>
      <c r="O28" s="707"/>
    </row>
    <row r="29" spans="1:15">
      <c r="A29" s="718"/>
      <c r="B29" s="718"/>
      <c r="C29" s="718"/>
      <c r="D29" s="725">
        <v>29</v>
      </c>
      <c r="E29" s="710">
        <v>31800</v>
      </c>
      <c r="F29" s="707"/>
      <c r="G29" s="708">
        <v>126</v>
      </c>
      <c r="H29" s="711">
        <v>5.1700000000000003E-2</v>
      </c>
      <c r="I29" s="711">
        <v>2.1100000000000001E-2</v>
      </c>
      <c r="J29" s="708">
        <v>1.57</v>
      </c>
      <c r="K29" s="707"/>
      <c r="L29" s="707"/>
      <c r="M29" s="707"/>
      <c r="N29" s="707"/>
      <c r="O29" s="707"/>
    </row>
    <row r="30" spans="1:15">
      <c r="A30" s="718"/>
      <c r="B30" s="718"/>
      <c r="C30" s="718"/>
      <c r="D30" s="725">
        <v>30</v>
      </c>
      <c r="E30" s="710">
        <v>33300</v>
      </c>
      <c r="F30" s="707"/>
      <c r="G30" s="708">
        <v>127</v>
      </c>
      <c r="H30" s="711">
        <v>5.1700000000000003E-2</v>
      </c>
      <c r="I30" s="711">
        <v>2.1100000000000001E-2</v>
      </c>
      <c r="J30" s="708">
        <v>1.57</v>
      </c>
      <c r="K30" s="707"/>
      <c r="L30" s="707"/>
      <c r="M30" s="707"/>
      <c r="N30" s="707"/>
      <c r="O30" s="707"/>
    </row>
    <row r="31" spans="1:15">
      <c r="A31" s="718"/>
      <c r="B31" s="718"/>
      <c r="C31" s="718"/>
      <c r="D31" s="725">
        <v>31</v>
      </c>
      <c r="E31" s="710">
        <v>34800</v>
      </c>
      <c r="F31" s="707"/>
      <c r="G31" s="708">
        <v>128</v>
      </c>
      <c r="H31" s="711">
        <v>5.1700000000000003E-2</v>
      </c>
      <c r="I31" s="711">
        <v>2.1100000000000001E-2</v>
      </c>
      <c r="J31" s="708">
        <v>1.57</v>
      </c>
      <c r="K31" s="707"/>
      <c r="L31" s="707"/>
      <c r="M31" s="707"/>
      <c r="N31" s="707"/>
      <c r="O31" s="707"/>
    </row>
    <row r="32" spans="1:15">
      <c r="A32" s="718"/>
      <c r="B32" s="718"/>
      <c r="C32" s="718"/>
      <c r="D32" s="725">
        <v>32</v>
      </c>
      <c r="E32" s="710">
        <v>36300</v>
      </c>
      <c r="F32" s="707"/>
      <c r="G32" s="708">
        <v>129</v>
      </c>
      <c r="H32" s="711">
        <v>5.1700000000000003E-2</v>
      </c>
      <c r="I32" s="711">
        <v>2.1100000000000001E-2</v>
      </c>
      <c r="J32" s="708">
        <v>1.57</v>
      </c>
      <c r="K32" s="707"/>
      <c r="L32" s="707"/>
      <c r="M32" s="707"/>
      <c r="N32" s="707"/>
      <c r="O32" s="707"/>
    </row>
    <row r="33" spans="1:15">
      <c r="A33" s="718"/>
      <c r="B33" s="718"/>
      <c r="C33" s="718"/>
      <c r="D33" s="725">
        <v>33</v>
      </c>
      <c r="E33" s="710">
        <v>38200</v>
      </c>
      <c r="F33" s="707"/>
      <c r="G33" s="708">
        <v>130</v>
      </c>
      <c r="H33" s="711">
        <v>5.1700000000000003E-2</v>
      </c>
      <c r="I33" s="711">
        <v>2.1100000000000001E-2</v>
      </c>
      <c r="J33" s="708">
        <v>1.57</v>
      </c>
      <c r="K33" s="707"/>
      <c r="L33" s="707"/>
      <c r="M33" s="707"/>
      <c r="N33" s="707"/>
      <c r="O33" s="707"/>
    </row>
    <row r="34" spans="1:15">
      <c r="A34" s="718"/>
      <c r="B34" s="718"/>
      <c r="C34" s="718"/>
      <c r="D34" s="725">
        <v>34</v>
      </c>
      <c r="E34" s="710">
        <v>40100</v>
      </c>
      <c r="F34" s="707"/>
      <c r="G34" s="708">
        <v>131</v>
      </c>
      <c r="H34" s="711">
        <v>5.1700000000000003E-2</v>
      </c>
      <c r="I34" s="711">
        <v>2.1100000000000001E-2</v>
      </c>
      <c r="J34" s="708">
        <v>1.57</v>
      </c>
      <c r="K34" s="707"/>
      <c r="L34" s="707"/>
      <c r="M34" s="707"/>
      <c r="N34" s="707"/>
      <c r="O34" s="707"/>
    </row>
    <row r="35" spans="1:15">
      <c r="A35" s="718"/>
      <c r="B35" s="718"/>
      <c r="C35" s="718"/>
      <c r="D35" s="725">
        <v>35</v>
      </c>
      <c r="E35" s="710">
        <v>42000</v>
      </c>
      <c r="F35" s="707"/>
      <c r="G35" s="708">
        <v>132</v>
      </c>
      <c r="H35" s="711">
        <v>5.1700000000000003E-2</v>
      </c>
      <c r="I35" s="711">
        <v>2.1100000000000001E-2</v>
      </c>
      <c r="J35" s="708">
        <v>1.57</v>
      </c>
      <c r="K35" s="707"/>
      <c r="L35" s="707"/>
      <c r="M35" s="707"/>
      <c r="N35" s="707"/>
      <c r="O35" s="707"/>
    </row>
    <row r="36" spans="1:15">
      <c r="A36" s="718"/>
      <c r="B36" s="718"/>
      <c r="C36" s="718"/>
      <c r="D36" s="725">
        <v>36</v>
      </c>
      <c r="E36" s="710">
        <v>43900</v>
      </c>
      <c r="F36" s="707"/>
      <c r="G36" s="708">
        <v>133</v>
      </c>
      <c r="H36" s="711">
        <v>5.1700000000000003E-2</v>
      </c>
      <c r="I36" s="711">
        <v>2.1100000000000001E-2</v>
      </c>
      <c r="J36" s="708">
        <v>1.57</v>
      </c>
      <c r="K36" s="707"/>
      <c r="L36" s="707"/>
      <c r="M36" s="707"/>
      <c r="N36" s="707"/>
      <c r="O36" s="707"/>
    </row>
    <row r="37" spans="1:15">
      <c r="A37" s="718"/>
      <c r="B37" s="718"/>
      <c r="C37" s="718"/>
      <c r="D37" s="725">
        <v>37</v>
      </c>
      <c r="E37" s="710">
        <v>45800</v>
      </c>
      <c r="F37" s="707"/>
      <c r="G37" s="708">
        <v>134</v>
      </c>
      <c r="H37" s="711">
        <v>5.1700000000000003E-2</v>
      </c>
      <c r="I37" s="711">
        <v>2.1100000000000001E-2</v>
      </c>
      <c r="J37" s="708">
        <v>1.57</v>
      </c>
      <c r="K37" s="707"/>
      <c r="L37" s="707"/>
      <c r="M37" s="707"/>
      <c r="N37" s="707"/>
      <c r="O37" s="707"/>
    </row>
    <row r="38" spans="1:15">
      <c r="A38" s="718"/>
      <c r="B38" s="718"/>
      <c r="C38" s="718"/>
      <c r="D38" s="725">
        <v>38</v>
      </c>
      <c r="E38" s="710">
        <v>48200</v>
      </c>
      <c r="F38" s="707"/>
      <c r="G38" s="707"/>
      <c r="H38" s="707"/>
      <c r="I38" s="707"/>
      <c r="J38" s="707"/>
      <c r="K38" s="707"/>
      <c r="L38" s="707"/>
      <c r="M38" s="707"/>
      <c r="N38" s="707"/>
      <c r="O38" s="707"/>
    </row>
    <row r="39" spans="1:15">
      <c r="A39" s="718"/>
      <c r="B39" s="718"/>
      <c r="C39" s="718"/>
      <c r="D39" s="725">
        <v>39</v>
      </c>
      <c r="E39" s="710">
        <v>50600</v>
      </c>
      <c r="F39" s="707"/>
      <c r="G39" s="707"/>
      <c r="H39" s="707"/>
      <c r="I39" s="707"/>
      <c r="J39" s="707"/>
      <c r="K39" s="707"/>
      <c r="L39" s="707"/>
      <c r="M39" s="707"/>
      <c r="N39" s="707"/>
      <c r="O39" s="707"/>
    </row>
    <row r="40" spans="1:15">
      <c r="D40" s="725">
        <v>40</v>
      </c>
      <c r="E40" s="710">
        <v>53000</v>
      </c>
      <c r="F40" s="707"/>
      <c r="G40" s="707"/>
      <c r="H40" s="707"/>
      <c r="I40" s="707"/>
      <c r="J40" s="707"/>
      <c r="K40" s="707"/>
      <c r="L40" s="707"/>
      <c r="M40" s="707"/>
      <c r="N40" s="707"/>
      <c r="O40" s="707"/>
    </row>
    <row r="41" spans="1:15">
      <c r="D41" s="725">
        <v>41</v>
      </c>
      <c r="E41" s="710">
        <v>55400</v>
      </c>
      <c r="F41" s="707"/>
      <c r="G41" s="707"/>
      <c r="H41" s="707"/>
      <c r="I41" s="707"/>
      <c r="J41" s="707"/>
      <c r="K41" s="707"/>
      <c r="L41" s="707"/>
      <c r="M41" s="707"/>
      <c r="N41" s="707"/>
      <c r="O41" s="707"/>
    </row>
    <row r="42" spans="1:15">
      <c r="D42" s="725">
        <v>42</v>
      </c>
      <c r="E42" s="710">
        <v>57800</v>
      </c>
      <c r="F42" s="707"/>
      <c r="G42" s="707"/>
      <c r="H42" s="707"/>
      <c r="I42" s="707"/>
      <c r="J42" s="707"/>
      <c r="K42" s="707"/>
      <c r="L42" s="707"/>
      <c r="M42" s="707"/>
      <c r="N42" s="707"/>
      <c r="O42" s="707"/>
    </row>
    <row r="43" spans="1:15">
      <c r="D43" s="725">
        <v>43</v>
      </c>
      <c r="E43" s="710">
        <v>60800</v>
      </c>
      <c r="F43" s="707"/>
      <c r="G43" s="707"/>
      <c r="H43" s="707"/>
      <c r="I43" s="707"/>
      <c r="J43" s="707"/>
      <c r="K43" s="707"/>
      <c r="L43" s="707"/>
      <c r="M43" s="707"/>
      <c r="N43" s="707"/>
      <c r="O43" s="707"/>
    </row>
    <row r="44" spans="1:15">
      <c r="D44" s="725">
        <v>44</v>
      </c>
      <c r="E44" s="710">
        <v>63800</v>
      </c>
      <c r="F44" s="707"/>
      <c r="G44" s="707"/>
      <c r="H44" s="707"/>
      <c r="I44" s="707"/>
      <c r="J44" s="707"/>
      <c r="K44" s="707"/>
      <c r="L44" s="707"/>
      <c r="M44" s="707"/>
      <c r="N44" s="707"/>
      <c r="O44" s="707"/>
    </row>
    <row r="45" spans="1:15">
      <c r="D45" s="725">
        <v>45</v>
      </c>
      <c r="E45" s="710">
        <v>66800</v>
      </c>
      <c r="F45" s="707"/>
      <c r="G45" s="707"/>
      <c r="H45" s="707"/>
      <c r="I45" s="707"/>
      <c r="J45" s="707"/>
      <c r="K45" s="707"/>
      <c r="L45" s="707"/>
      <c r="M45" s="707"/>
      <c r="N45" s="707"/>
      <c r="O45" s="707"/>
    </row>
    <row r="46" spans="1:15">
      <c r="D46" s="725">
        <v>46</v>
      </c>
      <c r="E46" s="710">
        <v>69800</v>
      </c>
      <c r="F46" s="707"/>
      <c r="G46" s="707"/>
      <c r="H46" s="707"/>
      <c r="I46" s="707"/>
      <c r="J46" s="707"/>
      <c r="K46" s="707"/>
      <c r="L46" s="707"/>
      <c r="M46" s="707"/>
      <c r="N46" s="707"/>
      <c r="O46" s="707"/>
    </row>
    <row r="47" spans="1:15">
      <c r="D47" s="725">
        <v>47</v>
      </c>
      <c r="E47" s="710">
        <v>72800</v>
      </c>
      <c r="F47" s="707"/>
      <c r="G47" s="707"/>
      <c r="H47" s="707"/>
      <c r="I47" s="707"/>
      <c r="J47" s="707"/>
      <c r="K47" s="707"/>
      <c r="L47" s="707"/>
      <c r="M47" s="707"/>
      <c r="N47" s="707"/>
      <c r="O47" s="707"/>
    </row>
    <row r="48" spans="1:15">
      <c r="D48" s="725">
        <v>48</v>
      </c>
      <c r="E48" s="710">
        <v>76500</v>
      </c>
      <c r="F48" s="707"/>
      <c r="G48" s="707"/>
      <c r="H48" s="707"/>
      <c r="I48" s="707"/>
      <c r="J48" s="707"/>
      <c r="K48" s="707"/>
      <c r="L48" s="707"/>
      <c r="M48" s="707"/>
      <c r="N48" s="707"/>
      <c r="O48" s="707"/>
    </row>
    <row r="49" spans="4:15">
      <c r="D49" s="725">
        <v>49</v>
      </c>
      <c r="E49" s="710">
        <v>80200</v>
      </c>
      <c r="F49" s="707"/>
      <c r="G49" s="707"/>
      <c r="H49" s="707"/>
      <c r="I49" s="707"/>
      <c r="J49" s="707"/>
      <c r="K49" s="707"/>
      <c r="L49" s="707"/>
      <c r="M49" s="707"/>
      <c r="N49" s="707"/>
      <c r="O49" s="707"/>
    </row>
    <row r="50" spans="4:15">
      <c r="D50" s="725">
        <v>50</v>
      </c>
      <c r="E50" s="710">
        <v>83900</v>
      </c>
      <c r="F50" s="707"/>
      <c r="G50" s="707"/>
      <c r="H50" s="707"/>
      <c r="I50" s="707"/>
      <c r="J50" s="707"/>
      <c r="K50" s="707"/>
      <c r="L50" s="707"/>
      <c r="M50" s="707"/>
      <c r="N50" s="707"/>
      <c r="O50" s="707"/>
    </row>
    <row r="51" spans="4:15">
      <c r="D51" s="725">
        <v>51</v>
      </c>
      <c r="E51" s="710">
        <v>87600</v>
      </c>
      <c r="F51" s="707"/>
      <c r="G51" s="707"/>
      <c r="H51" s="707"/>
      <c r="I51" s="707"/>
      <c r="J51" s="707"/>
      <c r="K51" s="707"/>
      <c r="L51" s="707"/>
      <c r="M51" s="707"/>
      <c r="N51" s="707"/>
      <c r="O51" s="707"/>
    </row>
    <row r="52" spans="4:15">
      <c r="D52" s="725">
        <v>52</v>
      </c>
      <c r="E52" s="710">
        <v>92100</v>
      </c>
      <c r="F52" s="707"/>
      <c r="G52" s="707"/>
      <c r="H52" s="707"/>
      <c r="I52" s="707"/>
      <c r="J52" s="707"/>
      <c r="K52" s="707"/>
      <c r="L52" s="707"/>
      <c r="M52" s="707"/>
      <c r="N52" s="707"/>
      <c r="O52" s="707"/>
    </row>
    <row r="53" spans="4:15">
      <c r="D53" s="725">
        <v>53</v>
      </c>
      <c r="E53" s="710">
        <v>96600</v>
      </c>
      <c r="F53" s="707"/>
      <c r="G53" s="707"/>
      <c r="H53" s="707"/>
      <c r="I53" s="707"/>
      <c r="J53" s="707"/>
      <c r="K53" s="707"/>
      <c r="L53" s="707"/>
      <c r="M53" s="707"/>
      <c r="N53" s="707"/>
      <c r="O53" s="707"/>
    </row>
    <row r="54" spans="4:15">
      <c r="D54" s="725">
        <v>54</v>
      </c>
      <c r="E54" s="710">
        <v>101100</v>
      </c>
      <c r="F54" s="707"/>
      <c r="G54" s="707"/>
      <c r="H54" s="707"/>
      <c r="I54" s="707"/>
      <c r="J54" s="707"/>
      <c r="K54" s="707"/>
      <c r="L54" s="707"/>
      <c r="M54" s="707"/>
      <c r="N54" s="707"/>
      <c r="O54" s="707"/>
    </row>
    <row r="55" spans="4:15">
      <c r="D55" s="725">
        <v>55</v>
      </c>
      <c r="E55" s="710">
        <v>105600</v>
      </c>
      <c r="F55" s="707"/>
      <c r="G55" s="707"/>
      <c r="H55" s="707"/>
      <c r="I55" s="707"/>
      <c r="J55" s="707"/>
      <c r="K55" s="707"/>
      <c r="L55" s="707"/>
      <c r="M55" s="707"/>
      <c r="N55" s="707"/>
      <c r="O55" s="707"/>
    </row>
    <row r="56" spans="4:15">
      <c r="D56" s="725">
        <v>56</v>
      </c>
      <c r="E56" s="710">
        <v>110100</v>
      </c>
      <c r="F56" s="707"/>
      <c r="G56" s="707"/>
      <c r="H56" s="707"/>
      <c r="I56" s="707"/>
      <c r="J56" s="707"/>
      <c r="K56" s="707"/>
      <c r="L56" s="707"/>
      <c r="M56" s="707"/>
      <c r="N56" s="707"/>
      <c r="O56" s="707"/>
    </row>
    <row r="57" spans="4:15">
      <c r="D57" s="725">
        <v>57</v>
      </c>
      <c r="E57" s="710">
        <v>115500</v>
      </c>
      <c r="F57" s="707"/>
      <c r="G57" s="707"/>
      <c r="H57" s="707"/>
      <c r="I57" s="707"/>
      <c r="J57" s="707"/>
      <c r="K57" s="707"/>
      <c r="L57" s="707"/>
      <c r="M57" s="707"/>
      <c r="N57" s="707"/>
      <c r="O57" s="707"/>
    </row>
    <row r="58" spans="4:15">
      <c r="D58" s="725">
        <v>58</v>
      </c>
      <c r="E58" s="710">
        <v>120900</v>
      </c>
      <c r="F58" s="707"/>
      <c r="G58" s="707"/>
      <c r="H58" s="707"/>
      <c r="I58" s="707"/>
      <c r="J58" s="707"/>
      <c r="K58" s="707"/>
      <c r="L58" s="707"/>
      <c r="M58" s="707"/>
      <c r="N58" s="707"/>
      <c r="O58" s="707"/>
    </row>
    <row r="59" spans="4:15">
      <c r="D59" s="725">
        <v>59</v>
      </c>
      <c r="E59" s="710">
        <v>126300</v>
      </c>
      <c r="F59" s="707"/>
      <c r="G59" s="707"/>
      <c r="H59" s="707"/>
      <c r="I59" s="707"/>
      <c r="J59" s="707"/>
      <c r="K59" s="707"/>
      <c r="L59" s="707"/>
      <c r="M59" s="707"/>
      <c r="N59" s="707"/>
      <c r="O59" s="707"/>
    </row>
    <row r="60" spans="4:15">
      <c r="D60" s="725">
        <v>60</v>
      </c>
      <c r="E60" s="710">
        <v>131700</v>
      </c>
      <c r="F60" s="707"/>
      <c r="G60" s="707"/>
      <c r="H60" s="707"/>
      <c r="I60" s="707"/>
      <c r="J60" s="707"/>
      <c r="K60" s="707"/>
      <c r="L60" s="707"/>
      <c r="M60" s="707"/>
      <c r="N60" s="707"/>
      <c r="O60" s="707"/>
    </row>
    <row r="61" spans="4:15">
      <c r="D61" s="725">
        <v>61</v>
      </c>
      <c r="E61" s="710">
        <v>137100</v>
      </c>
      <c r="F61" s="707"/>
      <c r="G61" s="707"/>
      <c r="H61" s="707"/>
      <c r="I61" s="707"/>
      <c r="J61" s="707"/>
      <c r="K61" s="707"/>
      <c r="L61" s="707"/>
      <c r="M61" s="707"/>
      <c r="N61" s="707"/>
      <c r="O61" s="707"/>
    </row>
    <row r="62" spans="4:15">
      <c r="D62" s="725">
        <v>62</v>
      </c>
      <c r="E62" s="710">
        <v>142500</v>
      </c>
      <c r="F62" s="707"/>
      <c r="G62" s="707"/>
      <c r="H62" s="707"/>
      <c r="I62" s="707"/>
      <c r="J62" s="707"/>
      <c r="K62" s="707"/>
      <c r="L62" s="707"/>
      <c r="M62" s="707"/>
      <c r="N62" s="707"/>
      <c r="O62" s="707"/>
    </row>
    <row r="63" spans="4:15">
      <c r="D63" s="725">
        <v>63</v>
      </c>
      <c r="E63" s="710">
        <v>147900</v>
      </c>
      <c r="F63" s="707"/>
      <c r="G63" s="707"/>
      <c r="H63" s="707"/>
      <c r="I63" s="707"/>
      <c r="J63" s="707"/>
      <c r="K63" s="707"/>
      <c r="L63" s="707"/>
      <c r="M63" s="707"/>
      <c r="N63" s="707"/>
      <c r="O63" s="707"/>
    </row>
    <row r="64" spans="4:15">
      <c r="D64" s="725">
        <v>64</v>
      </c>
      <c r="E64" s="710">
        <v>150000</v>
      </c>
      <c r="F64" s="707"/>
      <c r="G64" s="707"/>
      <c r="H64" s="707"/>
      <c r="I64" s="707"/>
      <c r="J64" s="707"/>
      <c r="K64" s="707"/>
      <c r="L64" s="707"/>
      <c r="M64" s="707"/>
      <c r="N64" s="707"/>
      <c r="O64" s="707"/>
    </row>
    <row r="65" spans="4:15">
      <c r="D65" s="725">
        <v>65</v>
      </c>
      <c r="E65" s="710">
        <v>156400</v>
      </c>
      <c r="F65" s="707"/>
      <c r="G65" s="707"/>
      <c r="H65" s="707"/>
      <c r="I65" s="707"/>
      <c r="J65" s="707"/>
      <c r="K65" s="707"/>
      <c r="L65" s="707"/>
      <c r="M65" s="707"/>
      <c r="N65" s="707"/>
      <c r="O65" s="707"/>
    </row>
    <row r="66" spans="4:15">
      <c r="D66" s="725">
        <v>66</v>
      </c>
      <c r="E66" s="710">
        <v>162800</v>
      </c>
      <c r="F66" s="707"/>
      <c r="G66" s="707"/>
      <c r="H66" s="707"/>
      <c r="I66" s="707"/>
      <c r="J66" s="707"/>
      <c r="K66" s="707"/>
      <c r="L66" s="707"/>
      <c r="M66" s="707"/>
      <c r="N66" s="707"/>
      <c r="O66" s="707"/>
    </row>
    <row r="67" spans="4:15">
      <c r="D67" s="725">
        <v>67</v>
      </c>
      <c r="E67" s="710">
        <v>169200</v>
      </c>
      <c r="F67" s="707"/>
      <c r="G67" s="707"/>
      <c r="H67" s="707"/>
      <c r="I67" s="707"/>
      <c r="J67" s="707"/>
      <c r="K67" s="707"/>
      <c r="L67" s="707"/>
      <c r="M67" s="707"/>
      <c r="N67" s="707"/>
      <c r="O67" s="707"/>
    </row>
    <row r="68" spans="4:15">
      <c r="D68" s="725">
        <v>68</v>
      </c>
      <c r="E68" s="710">
        <v>175600</v>
      </c>
      <c r="F68" s="707"/>
      <c r="G68" s="707"/>
      <c r="H68" s="707"/>
      <c r="I68" s="707"/>
      <c r="J68" s="707"/>
      <c r="K68" s="707"/>
      <c r="L68" s="707"/>
      <c r="M68" s="707"/>
      <c r="N68" s="707"/>
      <c r="O68" s="707"/>
    </row>
    <row r="69" spans="4:15">
      <c r="D69" s="725">
        <v>69</v>
      </c>
      <c r="E69" s="710">
        <v>182000</v>
      </c>
      <c r="F69" s="707"/>
      <c r="G69" s="707"/>
      <c r="H69" s="707"/>
      <c r="I69" s="707"/>
      <c r="J69" s="707"/>
      <c r="K69" s="707"/>
      <c r="L69" s="707"/>
      <c r="M69" s="707"/>
      <c r="N69" s="707"/>
      <c r="O69" s="707"/>
    </row>
    <row r="70" spans="4:15">
      <c r="D70" s="725">
        <v>70</v>
      </c>
      <c r="E70" s="715">
        <v>189500</v>
      </c>
      <c r="F70" s="707"/>
      <c r="G70" s="707"/>
      <c r="H70" s="707"/>
      <c r="I70" s="707"/>
      <c r="J70" s="707"/>
      <c r="K70" s="707"/>
      <c r="L70" s="707"/>
      <c r="M70" s="707"/>
      <c r="N70" s="707"/>
      <c r="O70" s="707"/>
    </row>
    <row r="71" spans="4:15">
      <c r="D71" s="725">
        <v>71</v>
      </c>
      <c r="E71" s="715">
        <v>197000</v>
      </c>
      <c r="F71" s="707"/>
      <c r="G71" s="707"/>
      <c r="H71" s="707"/>
      <c r="I71" s="707"/>
      <c r="J71" s="707"/>
      <c r="K71" s="707"/>
      <c r="L71" s="707"/>
      <c r="M71" s="707"/>
      <c r="N71" s="707"/>
      <c r="O71" s="707"/>
    </row>
    <row r="72" spans="4:15">
      <c r="D72" s="725">
        <v>72</v>
      </c>
      <c r="E72" s="715">
        <v>204500</v>
      </c>
      <c r="F72" s="707"/>
      <c r="G72" s="707"/>
      <c r="H72" s="707"/>
      <c r="I72" s="707"/>
      <c r="J72" s="707"/>
      <c r="K72" s="707"/>
      <c r="L72" s="707"/>
      <c r="M72" s="707"/>
      <c r="N72" s="707"/>
      <c r="O72" s="707"/>
    </row>
    <row r="73" spans="4:15">
      <c r="D73" s="725">
        <v>73</v>
      </c>
      <c r="E73" s="715">
        <v>212000</v>
      </c>
      <c r="F73" s="707"/>
      <c r="G73" s="707"/>
      <c r="H73" s="707"/>
      <c r="I73" s="707"/>
      <c r="J73" s="707"/>
      <c r="K73" s="707"/>
      <c r="L73" s="707"/>
      <c r="M73" s="707"/>
      <c r="N73" s="707"/>
      <c r="O73" s="707"/>
    </row>
    <row r="74" spans="4:15">
      <c r="D74" s="725">
        <v>74</v>
      </c>
      <c r="E74" s="715">
        <v>219500</v>
      </c>
      <c r="F74" s="707"/>
      <c r="G74" s="707"/>
      <c r="H74" s="707"/>
      <c r="I74" s="707"/>
      <c r="J74" s="707"/>
      <c r="K74" s="707"/>
      <c r="L74" s="707"/>
      <c r="M74" s="707"/>
      <c r="N74" s="707"/>
      <c r="O74" s="707"/>
    </row>
  </sheetData>
  <sheetProtection algorithmName="SHA-512" hashValue="knIi822b0JdnVXEtFypg7iiRd0OVT6GgR41GnzUFfiHFuj+Vun8SerWAkE6mkXLl+3D7gMSeAwuxhwrqHd1z8A==" saltValue="xtSpfVuQZU1IjprXBk1Bfw==" spinCount="100000" sheet="1" objects="1" scenarios="1"/>
  <mergeCells count="1">
    <mergeCell ref="B23:C23"/>
  </mergeCells>
  <phoneticPr fontId="5"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E717-24A3-4C7A-8279-E6B2C98EA6A3}">
  <sheetPr codeName="工作表16"/>
  <dimension ref="A1:AF74"/>
  <sheetViews>
    <sheetView topLeftCell="A3" workbookViewId="0">
      <selection activeCell="G11" sqref="G11"/>
    </sheetView>
  </sheetViews>
  <sheetFormatPr defaultColWidth="9" defaultRowHeight="17"/>
  <cols>
    <col min="1" max="1" width="8.90625" style="35" customWidth="1"/>
    <col min="2" max="28" width="6.08984375" style="35" customWidth="1"/>
    <col min="29" max="29" width="6.36328125" style="35" bestFit="1" customWidth="1"/>
    <col min="30" max="30" width="3.26953125" style="35" customWidth="1"/>
    <col min="31" max="31" width="12" style="35" bestFit="1" customWidth="1"/>
    <col min="32" max="256" width="9" style="35"/>
    <col min="257" max="257" width="8.90625" style="35" customWidth="1"/>
    <col min="258" max="284" width="6.08984375" style="35" customWidth="1"/>
    <col min="285" max="285" width="6.36328125" style="35" bestFit="1" customWidth="1"/>
    <col min="286" max="286" width="3.26953125" style="35" customWidth="1"/>
    <col min="287" max="287" width="12" style="35" bestFit="1" customWidth="1"/>
    <col min="288" max="512" width="9" style="35"/>
    <col min="513" max="513" width="8.90625" style="35" customWidth="1"/>
    <col min="514" max="540" width="6.08984375" style="35" customWidth="1"/>
    <col min="541" max="541" width="6.36328125" style="35" bestFit="1" customWidth="1"/>
    <col min="542" max="542" width="3.26953125" style="35" customWidth="1"/>
    <col min="543" max="543" width="12" style="35" bestFit="1" customWidth="1"/>
    <col min="544" max="768" width="9" style="35"/>
    <col min="769" max="769" width="8.90625" style="35" customWidth="1"/>
    <col min="770" max="796" width="6.08984375" style="35" customWidth="1"/>
    <col min="797" max="797" width="6.36328125" style="35" bestFit="1" customWidth="1"/>
    <col min="798" max="798" width="3.26953125" style="35" customWidth="1"/>
    <col min="799" max="799" width="12" style="35" bestFit="1" customWidth="1"/>
    <col min="800" max="1024" width="9" style="35"/>
    <col min="1025" max="1025" width="8.90625" style="35" customWidth="1"/>
    <col min="1026" max="1052" width="6.08984375" style="35" customWidth="1"/>
    <col min="1053" max="1053" width="6.36328125" style="35" bestFit="1" customWidth="1"/>
    <col min="1054" max="1054" width="3.26953125" style="35" customWidth="1"/>
    <col min="1055" max="1055" width="12" style="35" bestFit="1" customWidth="1"/>
    <col min="1056" max="1280" width="9" style="35"/>
    <col min="1281" max="1281" width="8.90625" style="35" customWidth="1"/>
    <col min="1282" max="1308" width="6.08984375" style="35" customWidth="1"/>
    <col min="1309" max="1309" width="6.36328125" style="35" bestFit="1" customWidth="1"/>
    <col min="1310" max="1310" width="3.26953125" style="35" customWidth="1"/>
    <col min="1311" max="1311" width="12" style="35" bestFit="1" customWidth="1"/>
    <col min="1312" max="1536" width="9" style="35"/>
    <col min="1537" max="1537" width="8.90625" style="35" customWidth="1"/>
    <col min="1538" max="1564" width="6.08984375" style="35" customWidth="1"/>
    <col min="1565" max="1565" width="6.36328125" style="35" bestFit="1" customWidth="1"/>
    <col min="1566" max="1566" width="3.26953125" style="35" customWidth="1"/>
    <col min="1567" max="1567" width="12" style="35" bestFit="1" customWidth="1"/>
    <col min="1568" max="1792" width="9" style="35"/>
    <col min="1793" max="1793" width="8.90625" style="35" customWidth="1"/>
    <col min="1794" max="1820" width="6.08984375" style="35" customWidth="1"/>
    <col min="1821" max="1821" width="6.36328125" style="35" bestFit="1" customWidth="1"/>
    <col min="1822" max="1822" width="3.26953125" style="35" customWidth="1"/>
    <col min="1823" max="1823" width="12" style="35" bestFit="1" customWidth="1"/>
    <col min="1824" max="2048" width="9" style="35"/>
    <col min="2049" max="2049" width="8.90625" style="35" customWidth="1"/>
    <col min="2050" max="2076" width="6.08984375" style="35" customWidth="1"/>
    <col min="2077" max="2077" width="6.36328125" style="35" bestFit="1" customWidth="1"/>
    <col min="2078" max="2078" width="3.26953125" style="35" customWidth="1"/>
    <col min="2079" max="2079" width="12" style="35" bestFit="1" customWidth="1"/>
    <col min="2080" max="2304" width="9" style="35"/>
    <col min="2305" max="2305" width="8.90625" style="35" customWidth="1"/>
    <col min="2306" max="2332" width="6.08984375" style="35" customWidth="1"/>
    <col min="2333" max="2333" width="6.36328125" style="35" bestFit="1" customWidth="1"/>
    <col min="2334" max="2334" width="3.26953125" style="35" customWidth="1"/>
    <col min="2335" max="2335" width="12" style="35" bestFit="1" customWidth="1"/>
    <col min="2336" max="2560" width="9" style="35"/>
    <col min="2561" max="2561" width="8.90625" style="35" customWidth="1"/>
    <col min="2562" max="2588" width="6.08984375" style="35" customWidth="1"/>
    <col min="2589" max="2589" width="6.36328125" style="35" bestFit="1" customWidth="1"/>
    <col min="2590" max="2590" width="3.26953125" style="35" customWidth="1"/>
    <col min="2591" max="2591" width="12" style="35" bestFit="1" customWidth="1"/>
    <col min="2592" max="2816" width="9" style="35"/>
    <col min="2817" max="2817" width="8.90625" style="35" customWidth="1"/>
    <col min="2818" max="2844" width="6.08984375" style="35" customWidth="1"/>
    <col min="2845" max="2845" width="6.36328125" style="35" bestFit="1" customWidth="1"/>
    <col min="2846" max="2846" width="3.26953125" style="35" customWidth="1"/>
    <col min="2847" max="2847" width="12" style="35" bestFit="1" customWidth="1"/>
    <col min="2848" max="3072" width="9" style="35"/>
    <col min="3073" max="3073" width="8.90625" style="35" customWidth="1"/>
    <col min="3074" max="3100" width="6.08984375" style="35" customWidth="1"/>
    <col min="3101" max="3101" width="6.36328125" style="35" bestFit="1" customWidth="1"/>
    <col min="3102" max="3102" width="3.26953125" style="35" customWidth="1"/>
    <col min="3103" max="3103" width="12" style="35" bestFit="1" customWidth="1"/>
    <col min="3104" max="3328" width="9" style="35"/>
    <col min="3329" max="3329" width="8.90625" style="35" customWidth="1"/>
    <col min="3330" max="3356" width="6.08984375" style="35" customWidth="1"/>
    <col min="3357" max="3357" width="6.36328125" style="35" bestFit="1" customWidth="1"/>
    <col min="3358" max="3358" width="3.26953125" style="35" customWidth="1"/>
    <col min="3359" max="3359" width="12" style="35" bestFit="1" customWidth="1"/>
    <col min="3360" max="3584" width="9" style="35"/>
    <col min="3585" max="3585" width="8.90625" style="35" customWidth="1"/>
    <col min="3586" max="3612" width="6.08984375" style="35" customWidth="1"/>
    <col min="3613" max="3613" width="6.36328125" style="35" bestFit="1" customWidth="1"/>
    <col min="3614" max="3614" width="3.26953125" style="35" customWidth="1"/>
    <col min="3615" max="3615" width="12" style="35" bestFit="1" customWidth="1"/>
    <col min="3616" max="3840" width="9" style="35"/>
    <col min="3841" max="3841" width="8.90625" style="35" customWidth="1"/>
    <col min="3842" max="3868" width="6.08984375" style="35" customWidth="1"/>
    <col min="3869" max="3869" width="6.36328125" style="35" bestFit="1" customWidth="1"/>
    <col min="3870" max="3870" width="3.26953125" style="35" customWidth="1"/>
    <col min="3871" max="3871" width="12" style="35" bestFit="1" customWidth="1"/>
    <col min="3872" max="4096" width="9" style="35"/>
    <col min="4097" max="4097" width="8.90625" style="35" customWidth="1"/>
    <col min="4098" max="4124" width="6.08984375" style="35" customWidth="1"/>
    <col min="4125" max="4125" width="6.36328125" style="35" bestFit="1" customWidth="1"/>
    <col min="4126" max="4126" width="3.26953125" style="35" customWidth="1"/>
    <col min="4127" max="4127" width="12" style="35" bestFit="1" customWidth="1"/>
    <col min="4128" max="4352" width="9" style="35"/>
    <col min="4353" max="4353" width="8.90625" style="35" customWidth="1"/>
    <col min="4354" max="4380" width="6.08984375" style="35" customWidth="1"/>
    <col min="4381" max="4381" width="6.36328125" style="35" bestFit="1" customWidth="1"/>
    <col min="4382" max="4382" width="3.26953125" style="35" customWidth="1"/>
    <col min="4383" max="4383" width="12" style="35" bestFit="1" customWidth="1"/>
    <col min="4384" max="4608" width="9" style="35"/>
    <col min="4609" max="4609" width="8.90625" style="35" customWidth="1"/>
    <col min="4610" max="4636" width="6.08984375" style="35" customWidth="1"/>
    <col min="4637" max="4637" width="6.36328125" style="35" bestFit="1" customWidth="1"/>
    <col min="4638" max="4638" width="3.26953125" style="35" customWidth="1"/>
    <col min="4639" max="4639" width="12" style="35" bestFit="1" customWidth="1"/>
    <col min="4640" max="4864" width="9" style="35"/>
    <col min="4865" max="4865" width="8.90625" style="35" customWidth="1"/>
    <col min="4866" max="4892" width="6.08984375" style="35" customWidth="1"/>
    <col min="4893" max="4893" width="6.36328125" style="35" bestFit="1" customWidth="1"/>
    <col min="4894" max="4894" width="3.26953125" style="35" customWidth="1"/>
    <col min="4895" max="4895" width="12" style="35" bestFit="1" customWidth="1"/>
    <col min="4896" max="5120" width="9" style="35"/>
    <col min="5121" max="5121" width="8.90625" style="35" customWidth="1"/>
    <col min="5122" max="5148" width="6.08984375" style="35" customWidth="1"/>
    <col min="5149" max="5149" width="6.36328125" style="35" bestFit="1" customWidth="1"/>
    <col min="5150" max="5150" width="3.26953125" style="35" customWidth="1"/>
    <col min="5151" max="5151" width="12" style="35" bestFit="1" customWidth="1"/>
    <col min="5152" max="5376" width="9" style="35"/>
    <col min="5377" max="5377" width="8.90625" style="35" customWidth="1"/>
    <col min="5378" max="5404" width="6.08984375" style="35" customWidth="1"/>
    <col min="5405" max="5405" width="6.36328125" style="35" bestFit="1" customWidth="1"/>
    <col min="5406" max="5406" width="3.26953125" style="35" customWidth="1"/>
    <col min="5407" max="5407" width="12" style="35" bestFit="1" customWidth="1"/>
    <col min="5408" max="5632" width="9" style="35"/>
    <col min="5633" max="5633" width="8.90625" style="35" customWidth="1"/>
    <col min="5634" max="5660" width="6.08984375" style="35" customWidth="1"/>
    <col min="5661" max="5661" width="6.36328125" style="35" bestFit="1" customWidth="1"/>
    <col min="5662" max="5662" width="3.26953125" style="35" customWidth="1"/>
    <col min="5663" max="5663" width="12" style="35" bestFit="1" customWidth="1"/>
    <col min="5664" max="5888" width="9" style="35"/>
    <col min="5889" max="5889" width="8.90625" style="35" customWidth="1"/>
    <col min="5890" max="5916" width="6.08984375" style="35" customWidth="1"/>
    <col min="5917" max="5917" width="6.36328125" style="35" bestFit="1" customWidth="1"/>
    <col min="5918" max="5918" width="3.26953125" style="35" customWidth="1"/>
    <col min="5919" max="5919" width="12" style="35" bestFit="1" customWidth="1"/>
    <col min="5920" max="6144" width="9" style="35"/>
    <col min="6145" max="6145" width="8.90625" style="35" customWidth="1"/>
    <col min="6146" max="6172" width="6.08984375" style="35" customWidth="1"/>
    <col min="6173" max="6173" width="6.36328125" style="35" bestFit="1" customWidth="1"/>
    <col min="6174" max="6174" width="3.26953125" style="35" customWidth="1"/>
    <col min="6175" max="6175" width="12" style="35" bestFit="1" customWidth="1"/>
    <col min="6176" max="6400" width="9" style="35"/>
    <col min="6401" max="6401" width="8.90625" style="35" customWidth="1"/>
    <col min="6402" max="6428" width="6.08984375" style="35" customWidth="1"/>
    <col min="6429" max="6429" width="6.36328125" style="35" bestFit="1" customWidth="1"/>
    <col min="6430" max="6430" width="3.26953125" style="35" customWidth="1"/>
    <col min="6431" max="6431" width="12" style="35" bestFit="1" customWidth="1"/>
    <col min="6432" max="6656" width="9" style="35"/>
    <col min="6657" max="6657" width="8.90625" style="35" customWidth="1"/>
    <col min="6658" max="6684" width="6.08984375" style="35" customWidth="1"/>
    <col min="6685" max="6685" width="6.36328125" style="35" bestFit="1" customWidth="1"/>
    <col min="6686" max="6686" width="3.26953125" style="35" customWidth="1"/>
    <col min="6687" max="6687" width="12" style="35" bestFit="1" customWidth="1"/>
    <col min="6688" max="6912" width="9" style="35"/>
    <col min="6913" max="6913" width="8.90625" style="35" customWidth="1"/>
    <col min="6914" max="6940" width="6.08984375" style="35" customWidth="1"/>
    <col min="6941" max="6941" width="6.36328125" style="35" bestFit="1" customWidth="1"/>
    <col min="6942" max="6942" width="3.26953125" style="35" customWidth="1"/>
    <col min="6943" max="6943" width="12" style="35" bestFit="1" customWidth="1"/>
    <col min="6944" max="7168" width="9" style="35"/>
    <col min="7169" max="7169" width="8.90625" style="35" customWidth="1"/>
    <col min="7170" max="7196" width="6.08984375" style="35" customWidth="1"/>
    <col min="7197" max="7197" width="6.36328125" style="35" bestFit="1" customWidth="1"/>
    <col min="7198" max="7198" width="3.26953125" style="35" customWidth="1"/>
    <col min="7199" max="7199" width="12" style="35" bestFit="1" customWidth="1"/>
    <col min="7200" max="7424" width="9" style="35"/>
    <col min="7425" max="7425" width="8.90625" style="35" customWidth="1"/>
    <col min="7426" max="7452" width="6.08984375" style="35" customWidth="1"/>
    <col min="7453" max="7453" width="6.36328125" style="35" bestFit="1" customWidth="1"/>
    <col min="7454" max="7454" width="3.26953125" style="35" customWidth="1"/>
    <col min="7455" max="7455" width="12" style="35" bestFit="1" customWidth="1"/>
    <col min="7456" max="7680" width="9" style="35"/>
    <col min="7681" max="7681" width="8.90625" style="35" customWidth="1"/>
    <col min="7682" max="7708" width="6.08984375" style="35" customWidth="1"/>
    <col min="7709" max="7709" width="6.36328125" style="35" bestFit="1" customWidth="1"/>
    <col min="7710" max="7710" width="3.26953125" style="35" customWidth="1"/>
    <col min="7711" max="7711" width="12" style="35" bestFit="1" customWidth="1"/>
    <col min="7712" max="7936" width="9" style="35"/>
    <col min="7937" max="7937" width="8.90625" style="35" customWidth="1"/>
    <col min="7938" max="7964" width="6.08984375" style="35" customWidth="1"/>
    <col min="7965" max="7965" width="6.36328125" style="35" bestFit="1" customWidth="1"/>
    <col min="7966" max="7966" width="3.26953125" style="35" customWidth="1"/>
    <col min="7967" max="7967" width="12" style="35" bestFit="1" customWidth="1"/>
    <col min="7968" max="8192" width="9" style="35"/>
    <col min="8193" max="8193" width="8.90625" style="35" customWidth="1"/>
    <col min="8194" max="8220" width="6.08984375" style="35" customWidth="1"/>
    <col min="8221" max="8221" width="6.36328125" style="35" bestFit="1" customWidth="1"/>
    <col min="8222" max="8222" width="3.26953125" style="35" customWidth="1"/>
    <col min="8223" max="8223" width="12" style="35" bestFit="1" customWidth="1"/>
    <col min="8224" max="8448" width="9" style="35"/>
    <col min="8449" max="8449" width="8.90625" style="35" customWidth="1"/>
    <col min="8450" max="8476" width="6.08984375" style="35" customWidth="1"/>
    <col min="8477" max="8477" width="6.36328125" style="35" bestFit="1" customWidth="1"/>
    <col min="8478" max="8478" width="3.26953125" style="35" customWidth="1"/>
    <col min="8479" max="8479" width="12" style="35" bestFit="1" customWidth="1"/>
    <col min="8480" max="8704" width="9" style="35"/>
    <col min="8705" max="8705" width="8.90625" style="35" customWidth="1"/>
    <col min="8706" max="8732" width="6.08984375" style="35" customWidth="1"/>
    <col min="8733" max="8733" width="6.36328125" style="35" bestFit="1" customWidth="1"/>
    <col min="8734" max="8734" width="3.26953125" style="35" customWidth="1"/>
    <col min="8735" max="8735" width="12" style="35" bestFit="1" customWidth="1"/>
    <col min="8736" max="8960" width="9" style="35"/>
    <col min="8961" max="8961" width="8.90625" style="35" customWidth="1"/>
    <col min="8962" max="8988" width="6.08984375" style="35" customWidth="1"/>
    <col min="8989" max="8989" width="6.36328125" style="35" bestFit="1" customWidth="1"/>
    <col min="8990" max="8990" width="3.26953125" style="35" customWidth="1"/>
    <col min="8991" max="8991" width="12" style="35" bestFit="1" customWidth="1"/>
    <col min="8992" max="9216" width="9" style="35"/>
    <col min="9217" max="9217" width="8.90625" style="35" customWidth="1"/>
    <col min="9218" max="9244" width="6.08984375" style="35" customWidth="1"/>
    <col min="9245" max="9245" width="6.36328125" style="35" bestFit="1" customWidth="1"/>
    <col min="9246" max="9246" width="3.26953125" style="35" customWidth="1"/>
    <col min="9247" max="9247" width="12" style="35" bestFit="1" customWidth="1"/>
    <col min="9248" max="9472" width="9" style="35"/>
    <col min="9473" max="9473" width="8.90625" style="35" customWidth="1"/>
    <col min="9474" max="9500" width="6.08984375" style="35" customWidth="1"/>
    <col min="9501" max="9501" width="6.36328125" style="35" bestFit="1" customWidth="1"/>
    <col min="9502" max="9502" width="3.26953125" style="35" customWidth="1"/>
    <col min="9503" max="9503" width="12" style="35" bestFit="1" customWidth="1"/>
    <col min="9504" max="9728" width="9" style="35"/>
    <col min="9729" max="9729" width="8.90625" style="35" customWidth="1"/>
    <col min="9730" max="9756" width="6.08984375" style="35" customWidth="1"/>
    <col min="9757" max="9757" width="6.36328125" style="35" bestFit="1" customWidth="1"/>
    <col min="9758" max="9758" width="3.26953125" style="35" customWidth="1"/>
    <col min="9759" max="9759" width="12" style="35" bestFit="1" customWidth="1"/>
    <col min="9760" max="9984" width="9" style="35"/>
    <col min="9985" max="9985" width="8.90625" style="35" customWidth="1"/>
    <col min="9986" max="10012" width="6.08984375" style="35" customWidth="1"/>
    <col min="10013" max="10013" width="6.36328125" style="35" bestFit="1" customWidth="1"/>
    <col min="10014" max="10014" width="3.26953125" style="35" customWidth="1"/>
    <col min="10015" max="10015" width="12" style="35" bestFit="1" customWidth="1"/>
    <col min="10016" max="10240" width="9" style="35"/>
    <col min="10241" max="10241" width="8.90625" style="35" customWidth="1"/>
    <col min="10242" max="10268" width="6.08984375" style="35" customWidth="1"/>
    <col min="10269" max="10269" width="6.36328125" style="35" bestFit="1" customWidth="1"/>
    <col min="10270" max="10270" width="3.26953125" style="35" customWidth="1"/>
    <col min="10271" max="10271" width="12" style="35" bestFit="1" customWidth="1"/>
    <col min="10272" max="10496" width="9" style="35"/>
    <col min="10497" max="10497" width="8.90625" style="35" customWidth="1"/>
    <col min="10498" max="10524" width="6.08984375" style="35" customWidth="1"/>
    <col min="10525" max="10525" width="6.36328125" style="35" bestFit="1" customWidth="1"/>
    <col min="10526" max="10526" width="3.26953125" style="35" customWidth="1"/>
    <col min="10527" max="10527" width="12" style="35" bestFit="1" customWidth="1"/>
    <col min="10528" max="10752" width="9" style="35"/>
    <col min="10753" max="10753" width="8.90625" style="35" customWidth="1"/>
    <col min="10754" max="10780" width="6.08984375" style="35" customWidth="1"/>
    <col min="10781" max="10781" width="6.36328125" style="35" bestFit="1" customWidth="1"/>
    <col min="10782" max="10782" width="3.26953125" style="35" customWidth="1"/>
    <col min="10783" max="10783" width="12" style="35" bestFit="1" customWidth="1"/>
    <col min="10784" max="11008" width="9" style="35"/>
    <col min="11009" max="11009" width="8.90625" style="35" customWidth="1"/>
    <col min="11010" max="11036" width="6.08984375" style="35" customWidth="1"/>
    <col min="11037" max="11037" width="6.36328125" style="35" bestFit="1" customWidth="1"/>
    <col min="11038" max="11038" width="3.26953125" style="35" customWidth="1"/>
    <col min="11039" max="11039" width="12" style="35" bestFit="1" customWidth="1"/>
    <col min="11040" max="11264" width="9" style="35"/>
    <col min="11265" max="11265" width="8.90625" style="35" customWidth="1"/>
    <col min="11266" max="11292" width="6.08984375" style="35" customWidth="1"/>
    <col min="11293" max="11293" width="6.36328125" style="35" bestFit="1" customWidth="1"/>
    <col min="11294" max="11294" width="3.26953125" style="35" customWidth="1"/>
    <col min="11295" max="11295" width="12" style="35" bestFit="1" customWidth="1"/>
    <col min="11296" max="11520" width="9" style="35"/>
    <col min="11521" max="11521" width="8.90625" style="35" customWidth="1"/>
    <col min="11522" max="11548" width="6.08984375" style="35" customWidth="1"/>
    <col min="11549" max="11549" width="6.36328125" style="35" bestFit="1" customWidth="1"/>
    <col min="11550" max="11550" width="3.26953125" style="35" customWidth="1"/>
    <col min="11551" max="11551" width="12" style="35" bestFit="1" customWidth="1"/>
    <col min="11552" max="11776" width="9" style="35"/>
    <col min="11777" max="11777" width="8.90625" style="35" customWidth="1"/>
    <col min="11778" max="11804" width="6.08984375" style="35" customWidth="1"/>
    <col min="11805" max="11805" width="6.36328125" style="35" bestFit="1" customWidth="1"/>
    <col min="11806" max="11806" width="3.26953125" style="35" customWidth="1"/>
    <col min="11807" max="11807" width="12" style="35" bestFit="1" customWidth="1"/>
    <col min="11808" max="12032" width="9" style="35"/>
    <col min="12033" max="12033" width="8.90625" style="35" customWidth="1"/>
    <col min="12034" max="12060" width="6.08984375" style="35" customWidth="1"/>
    <col min="12061" max="12061" width="6.36328125" style="35" bestFit="1" customWidth="1"/>
    <col min="12062" max="12062" width="3.26953125" style="35" customWidth="1"/>
    <col min="12063" max="12063" width="12" style="35" bestFit="1" customWidth="1"/>
    <col min="12064" max="12288" width="9" style="35"/>
    <col min="12289" max="12289" width="8.90625" style="35" customWidth="1"/>
    <col min="12290" max="12316" width="6.08984375" style="35" customWidth="1"/>
    <col min="12317" max="12317" width="6.36328125" style="35" bestFit="1" customWidth="1"/>
    <col min="12318" max="12318" width="3.26953125" style="35" customWidth="1"/>
    <col min="12319" max="12319" width="12" style="35" bestFit="1" customWidth="1"/>
    <col min="12320" max="12544" width="9" style="35"/>
    <col min="12545" max="12545" width="8.90625" style="35" customWidth="1"/>
    <col min="12546" max="12572" width="6.08984375" style="35" customWidth="1"/>
    <col min="12573" max="12573" width="6.36328125" style="35" bestFit="1" customWidth="1"/>
    <col min="12574" max="12574" width="3.26953125" style="35" customWidth="1"/>
    <col min="12575" max="12575" width="12" style="35" bestFit="1" customWidth="1"/>
    <col min="12576" max="12800" width="9" style="35"/>
    <col min="12801" max="12801" width="8.90625" style="35" customWidth="1"/>
    <col min="12802" max="12828" width="6.08984375" style="35" customWidth="1"/>
    <col min="12829" max="12829" width="6.36328125" style="35" bestFit="1" customWidth="1"/>
    <col min="12830" max="12830" width="3.26953125" style="35" customWidth="1"/>
    <col min="12831" max="12831" width="12" style="35" bestFit="1" customWidth="1"/>
    <col min="12832" max="13056" width="9" style="35"/>
    <col min="13057" max="13057" width="8.90625" style="35" customWidth="1"/>
    <col min="13058" max="13084" width="6.08984375" style="35" customWidth="1"/>
    <col min="13085" max="13085" width="6.36328125" style="35" bestFit="1" customWidth="1"/>
    <col min="13086" max="13086" width="3.26953125" style="35" customWidth="1"/>
    <col min="13087" max="13087" width="12" style="35" bestFit="1" customWidth="1"/>
    <col min="13088" max="13312" width="9" style="35"/>
    <col min="13313" max="13313" width="8.90625" style="35" customWidth="1"/>
    <col min="13314" max="13340" width="6.08984375" style="35" customWidth="1"/>
    <col min="13341" max="13341" width="6.36328125" style="35" bestFit="1" customWidth="1"/>
    <col min="13342" max="13342" width="3.26953125" style="35" customWidth="1"/>
    <col min="13343" max="13343" width="12" style="35" bestFit="1" customWidth="1"/>
    <col min="13344" max="13568" width="9" style="35"/>
    <col min="13569" max="13569" width="8.90625" style="35" customWidth="1"/>
    <col min="13570" max="13596" width="6.08984375" style="35" customWidth="1"/>
    <col min="13597" max="13597" width="6.36328125" style="35" bestFit="1" customWidth="1"/>
    <col min="13598" max="13598" width="3.26953125" style="35" customWidth="1"/>
    <col min="13599" max="13599" width="12" style="35" bestFit="1" customWidth="1"/>
    <col min="13600" max="13824" width="9" style="35"/>
    <col min="13825" max="13825" width="8.90625" style="35" customWidth="1"/>
    <col min="13826" max="13852" width="6.08984375" style="35" customWidth="1"/>
    <col min="13853" max="13853" width="6.36328125" style="35" bestFit="1" customWidth="1"/>
    <col min="13854" max="13854" width="3.26953125" style="35" customWidth="1"/>
    <col min="13855" max="13855" width="12" style="35" bestFit="1" customWidth="1"/>
    <col min="13856" max="14080" width="9" style="35"/>
    <col min="14081" max="14081" width="8.90625" style="35" customWidth="1"/>
    <col min="14082" max="14108" width="6.08984375" style="35" customWidth="1"/>
    <col min="14109" max="14109" width="6.36328125" style="35" bestFit="1" customWidth="1"/>
    <col min="14110" max="14110" width="3.26953125" style="35" customWidth="1"/>
    <col min="14111" max="14111" width="12" style="35" bestFit="1" customWidth="1"/>
    <col min="14112" max="14336" width="9" style="35"/>
    <col min="14337" max="14337" width="8.90625" style="35" customWidth="1"/>
    <col min="14338" max="14364" width="6.08984375" style="35" customWidth="1"/>
    <col min="14365" max="14365" width="6.36328125" style="35" bestFit="1" customWidth="1"/>
    <col min="14366" max="14366" width="3.26953125" style="35" customWidth="1"/>
    <col min="14367" max="14367" width="12" style="35" bestFit="1" customWidth="1"/>
    <col min="14368" max="14592" width="9" style="35"/>
    <col min="14593" max="14593" width="8.90625" style="35" customWidth="1"/>
    <col min="14594" max="14620" width="6.08984375" style="35" customWidth="1"/>
    <col min="14621" max="14621" width="6.36328125" style="35" bestFit="1" customWidth="1"/>
    <col min="14622" max="14622" width="3.26953125" style="35" customWidth="1"/>
    <col min="14623" max="14623" width="12" style="35" bestFit="1" customWidth="1"/>
    <col min="14624" max="14848" width="9" style="35"/>
    <col min="14849" max="14849" width="8.90625" style="35" customWidth="1"/>
    <col min="14850" max="14876" width="6.08984375" style="35" customWidth="1"/>
    <col min="14877" max="14877" width="6.36328125" style="35" bestFit="1" customWidth="1"/>
    <col min="14878" max="14878" width="3.26953125" style="35" customWidth="1"/>
    <col min="14879" max="14879" width="12" style="35" bestFit="1" customWidth="1"/>
    <col min="14880" max="15104" width="9" style="35"/>
    <col min="15105" max="15105" width="8.90625" style="35" customWidth="1"/>
    <col min="15106" max="15132" width="6.08984375" style="35" customWidth="1"/>
    <col min="15133" max="15133" width="6.36328125" style="35" bestFit="1" customWidth="1"/>
    <col min="15134" max="15134" width="3.26953125" style="35" customWidth="1"/>
    <col min="15135" max="15135" width="12" style="35" bestFit="1" customWidth="1"/>
    <col min="15136" max="15360" width="9" style="35"/>
    <col min="15361" max="15361" width="8.90625" style="35" customWidth="1"/>
    <col min="15362" max="15388" width="6.08984375" style="35" customWidth="1"/>
    <col min="15389" max="15389" width="6.36328125" style="35" bestFit="1" customWidth="1"/>
    <col min="15390" max="15390" width="3.26953125" style="35" customWidth="1"/>
    <col min="15391" max="15391" width="12" style="35" bestFit="1" customWidth="1"/>
    <col min="15392" max="15616" width="9" style="35"/>
    <col min="15617" max="15617" width="8.90625" style="35" customWidth="1"/>
    <col min="15618" max="15644" width="6.08984375" style="35" customWidth="1"/>
    <col min="15645" max="15645" width="6.36328125" style="35" bestFit="1" customWidth="1"/>
    <col min="15646" max="15646" width="3.26953125" style="35" customWidth="1"/>
    <col min="15647" max="15647" width="12" style="35" bestFit="1" customWidth="1"/>
    <col min="15648" max="15872" width="9" style="35"/>
    <col min="15873" max="15873" width="8.90625" style="35" customWidth="1"/>
    <col min="15874" max="15900" width="6.08984375" style="35" customWidth="1"/>
    <col min="15901" max="15901" width="6.36328125" style="35" bestFit="1" customWidth="1"/>
    <col min="15902" max="15902" width="3.26953125" style="35" customWidth="1"/>
    <col min="15903" max="15903" width="12" style="35" bestFit="1" customWidth="1"/>
    <col min="15904" max="16128" width="9" style="35"/>
    <col min="16129" max="16129" width="8.90625" style="35" customWidth="1"/>
    <col min="16130" max="16156" width="6.08984375" style="35" customWidth="1"/>
    <col min="16157" max="16157" width="6.36328125" style="35" bestFit="1" customWidth="1"/>
    <col min="16158" max="16158" width="3.26953125" style="35" customWidth="1"/>
    <col min="16159" max="16159" width="12" style="35" bestFit="1" customWidth="1"/>
    <col min="16160" max="16384" width="9" style="35"/>
  </cols>
  <sheetData>
    <row r="1" spans="1:32" s="102" customFormat="1" ht="20.25" customHeight="1">
      <c r="A1" s="575" t="s">
        <v>665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E1" s="37" t="s">
        <v>27</v>
      </c>
      <c r="AF1" s="190">
        <v>0.11</v>
      </c>
    </row>
    <row r="2" spans="1:32" s="36" customFormat="1" ht="19.5" customHeight="1" thickBot="1">
      <c r="A2" s="576" t="s">
        <v>666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E2" s="37" t="s">
        <v>30</v>
      </c>
      <c r="AF2" s="190">
        <v>0.01</v>
      </c>
    </row>
    <row r="3" spans="1:32" ht="12" customHeight="1">
      <c r="A3" s="577"/>
      <c r="B3" s="580" t="s">
        <v>667</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705"/>
    </row>
    <row r="4" spans="1:32" ht="12" customHeight="1">
      <c r="A4" s="578"/>
      <c r="B4" s="563">
        <v>11100</v>
      </c>
      <c r="C4" s="563"/>
      <c r="D4" s="563">
        <v>12540</v>
      </c>
      <c r="E4" s="563"/>
      <c r="F4" s="563">
        <v>13500</v>
      </c>
      <c r="G4" s="563"/>
      <c r="H4" s="563">
        <v>15840</v>
      </c>
      <c r="I4" s="563"/>
      <c r="J4" s="559">
        <v>16500</v>
      </c>
      <c r="K4" s="560"/>
      <c r="L4" s="563">
        <v>17280</v>
      </c>
      <c r="M4" s="563"/>
      <c r="N4" s="563">
        <v>17880</v>
      </c>
      <c r="O4" s="563"/>
      <c r="P4" s="568">
        <v>19047</v>
      </c>
      <c r="Q4" s="568"/>
      <c r="R4" s="568">
        <v>20008</v>
      </c>
      <c r="S4" s="568"/>
      <c r="T4" s="563">
        <v>21009</v>
      </c>
      <c r="U4" s="563"/>
      <c r="V4" s="568">
        <v>22000</v>
      </c>
      <c r="W4" s="568"/>
      <c r="X4" s="563">
        <v>23100</v>
      </c>
      <c r="Y4" s="563"/>
      <c r="Z4" s="559">
        <v>24000</v>
      </c>
      <c r="AA4" s="560"/>
      <c r="AB4" s="559">
        <v>25250</v>
      </c>
      <c r="AC4" s="567"/>
    </row>
    <row r="5" spans="1:32" ht="12" customHeight="1">
      <c r="A5" s="579"/>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15" customHeight="1">
      <c r="A6" s="42">
        <v>1</v>
      </c>
      <c r="B6" s="43">
        <f t="shared" ref="B6:B35" si="0">ROUND($B$4*$A6/30*$AF$1*20/100,0)+ROUND($B$4*$A6/30*$AF$2*20/100,0)</f>
        <v>9</v>
      </c>
      <c r="C6" s="43">
        <f t="shared" ref="C6:C35" si="1">ROUND($B$4*$A6/30*$AF$1*70/100,0)+ROUND($B$4*$A6/30*$AF$2*70/100,0)</f>
        <v>31</v>
      </c>
      <c r="D6" s="43">
        <f t="shared" ref="D6:D35" si="2">ROUND($D$4*$A6/30*$AF$1*20/100,0)+ROUND($D$4*$A6/30*$AF$2*20/100,0)</f>
        <v>10</v>
      </c>
      <c r="E6" s="43">
        <f t="shared" ref="E6:E35" si="3">ROUND($D$4*$A6/30*$AF$1*70/100,0)+ROUND($D$4*$A6/30*$AF$2*70/100,0)</f>
        <v>35</v>
      </c>
      <c r="F6" s="43">
        <f t="shared" ref="F6:F35" si="4">ROUND($F$4*$A6/30*$AF$1*20/100,0)+ROUND($F$4*$A6/30*$AF$2*20/100,0)</f>
        <v>11</v>
      </c>
      <c r="G6" s="43">
        <f t="shared" ref="G6:G35" si="5">ROUND($F$4*$A6/30*$AF$1*70/100,0)+ROUND($F$4*$A6/30*$AF$2*70/100,0)</f>
        <v>38</v>
      </c>
      <c r="H6" s="43">
        <f t="shared" ref="H6:H35" si="6">ROUND($H$4*$A6/30*$AF$1*20/100,0)+ROUND($H$4*$A6/30*$AF$2*20/100,0)</f>
        <v>13</v>
      </c>
      <c r="I6" s="43">
        <f t="shared" ref="I6:I35" si="7">ROUND($H$4*$A6/30*$AF$1*70/100,0)+ROUND($H$4*$A6/30*$AF$2*70/100,0)</f>
        <v>45</v>
      </c>
      <c r="J6" s="43">
        <f t="shared" ref="J6:J35" si="8">ROUND($J$4*$A6/30*$AF$1*20/100,0)+ROUND($J$4*$A6/30*$AF$2*20/100,0)</f>
        <v>13</v>
      </c>
      <c r="K6" s="43">
        <f t="shared" ref="K6:K35" si="9">ROUND($J$4*$A6/30*$AF$1*70/100,0)+ROUND($J$4*$A6/30*$AF$2*70/100,0)</f>
        <v>46</v>
      </c>
      <c r="L6" s="43">
        <f t="shared" ref="L6:L35" si="10">ROUND($L$4*$A6/30*$AF$1*20/100,0)+ROUND($L$4*$A6/30*$AF$2*20/100,0)</f>
        <v>14</v>
      </c>
      <c r="M6" s="43">
        <f t="shared" ref="M6:M35" si="11">ROUND($L$4*$A6/30*$AF$1*70/100,0)+ROUND($L$4*$A6/30*$AF$2*70/100,0)</f>
        <v>48</v>
      </c>
      <c r="N6" s="43">
        <f t="shared" ref="N6:N35" si="12">ROUND($N$4*$A6/30*$AF$1*20/100,0)+ROUND($N$4*$A6/30*$AF$2*20/100,0)</f>
        <v>14</v>
      </c>
      <c r="O6" s="43">
        <f t="shared" ref="O6:O35" si="13">ROUND($N$4*$A6/30*$AF$1*70/100,0)+ROUND($N$4*$A6/30*$AF$2*70/100,0)</f>
        <v>50</v>
      </c>
      <c r="P6" s="43">
        <f t="shared" ref="P6:P35" si="14">ROUND($P$4*$A6/30*$AF$1*20/100,0)+ROUND($P$4*$A6/30*$AF$2*20/100,0)</f>
        <v>15</v>
      </c>
      <c r="Q6" s="43">
        <f t="shared" ref="Q6:Q35" si="15">ROUND($P$4*$A6/30*$AF$1*70/100,0)+ROUND($P$4*$A6/30*$AF$2*70/100,0)</f>
        <v>53</v>
      </c>
      <c r="R6" s="43">
        <f t="shared" ref="R6:R35" si="16">ROUND($R$4*$A6/30*$AF$1*20/100,0)+ROUND($R$4*$A6/30*$AF$2*20/100,0)</f>
        <v>16</v>
      </c>
      <c r="S6" s="43">
        <f t="shared" ref="S6:S35" si="17">ROUND($R$4*$A6/30*$AF$1*70/100,0)+ROUND($R$4*$A6/30*$AF$2*70/100,0)</f>
        <v>56</v>
      </c>
      <c r="T6" s="43">
        <f t="shared" ref="T6:T35" si="18">ROUND($T$4*$A6/30*$AF$1*20/100,0)+ROUND($T$4*$A6/30*$AF$2*20/100,0)</f>
        <v>16</v>
      </c>
      <c r="U6" s="43">
        <f t="shared" ref="U6:U35" si="19">ROUND($T$4*$A6/30*$AF$1*70/100,0)+ROUND($T$4*$A6/30*$AF$2*70/100,0)</f>
        <v>59</v>
      </c>
      <c r="V6" s="43">
        <f t="shared" ref="V6:V35" si="20">ROUND($V$4*$A6/30*$AF$1*20/100,0)+ROUND($V$4*$A6/30*$AF$2*20/100,0)</f>
        <v>17</v>
      </c>
      <c r="W6" s="43">
        <f t="shared" ref="W6:W35" si="21">ROUND($V$4*$A6/30*$AF$1*70/100,0)+ROUND($V$4*$A6/30*$AF$2*70/100,0)</f>
        <v>61</v>
      </c>
      <c r="X6" s="43">
        <f t="shared" ref="X6:X35" si="22">ROUND($X$4*$A6/30*$AF$1*20/100,0)+ROUND($X$4*$A6/30*$AF$2*20/100,0)</f>
        <v>19</v>
      </c>
      <c r="Y6" s="43">
        <f t="shared" ref="Y6:Y35" si="23">ROUND($X$4*$A6/30*$AF$1*70/100,0)+ROUND($X$4*$A6/30*$AF$2*70/100,0)</f>
        <v>64</v>
      </c>
      <c r="Z6" s="43">
        <f t="shared" ref="Z6:Z35" si="24">ROUND($Z$4*$A6/30*$AF$1*20/100,0)+ROUND($Z$4*$A6/30*$AF$2*20/100,0)</f>
        <v>20</v>
      </c>
      <c r="AA6" s="43">
        <f t="shared" ref="AA6:AA35" si="25">ROUND($Z$4*$A6/30*$AF$1*70/100,0)+ROUND($Z$4*$A6/30*$AF$2*70/100,0)</f>
        <v>68</v>
      </c>
      <c r="AB6" s="44">
        <f t="shared" ref="AB6:AB35" si="26">ROUND($AB$4*$A6/30*$AF$1*20/100,0)+ROUND($AB$4*$A6/30*$AF$2*20/100,0)</f>
        <v>21</v>
      </c>
      <c r="AC6" s="45">
        <f t="shared" ref="AC6:AC35" si="27">ROUND($AB$4*$A6/30*$AF$1*70/100,0)+ROUND($AB$4*$A6/30*$AF$2*70/100,0)</f>
        <v>71</v>
      </c>
    </row>
    <row r="7" spans="1:32" s="46" customFormat="1" ht="11.15" customHeight="1">
      <c r="A7" s="42">
        <v>2</v>
      </c>
      <c r="B7" s="43">
        <f t="shared" si="0"/>
        <v>17</v>
      </c>
      <c r="C7" s="43">
        <f t="shared" si="1"/>
        <v>62</v>
      </c>
      <c r="D7" s="43">
        <f t="shared" si="2"/>
        <v>20</v>
      </c>
      <c r="E7" s="43">
        <f t="shared" si="3"/>
        <v>70</v>
      </c>
      <c r="F7" s="43">
        <f t="shared" si="4"/>
        <v>22</v>
      </c>
      <c r="G7" s="43">
        <f t="shared" si="5"/>
        <v>75</v>
      </c>
      <c r="H7" s="43">
        <f t="shared" si="6"/>
        <v>25</v>
      </c>
      <c r="I7" s="43">
        <f t="shared" si="7"/>
        <v>88</v>
      </c>
      <c r="J7" s="43">
        <f t="shared" si="8"/>
        <v>26</v>
      </c>
      <c r="K7" s="43">
        <f t="shared" si="9"/>
        <v>93</v>
      </c>
      <c r="L7" s="43">
        <f t="shared" si="10"/>
        <v>27</v>
      </c>
      <c r="M7" s="43">
        <f t="shared" si="11"/>
        <v>97</v>
      </c>
      <c r="N7" s="43">
        <f t="shared" si="12"/>
        <v>28</v>
      </c>
      <c r="O7" s="43">
        <f t="shared" si="13"/>
        <v>100</v>
      </c>
      <c r="P7" s="43">
        <f t="shared" si="14"/>
        <v>31</v>
      </c>
      <c r="Q7" s="43">
        <f t="shared" si="15"/>
        <v>107</v>
      </c>
      <c r="R7" s="43">
        <f t="shared" si="16"/>
        <v>32</v>
      </c>
      <c r="S7" s="43">
        <f t="shared" si="17"/>
        <v>112</v>
      </c>
      <c r="T7" s="43">
        <f t="shared" si="18"/>
        <v>34</v>
      </c>
      <c r="U7" s="43">
        <f t="shared" si="19"/>
        <v>118</v>
      </c>
      <c r="V7" s="43">
        <f t="shared" si="20"/>
        <v>35</v>
      </c>
      <c r="W7" s="43">
        <f t="shared" si="21"/>
        <v>123</v>
      </c>
      <c r="X7" s="43">
        <f t="shared" si="22"/>
        <v>37</v>
      </c>
      <c r="Y7" s="43">
        <f t="shared" si="23"/>
        <v>130</v>
      </c>
      <c r="Z7" s="43">
        <f t="shared" si="24"/>
        <v>38</v>
      </c>
      <c r="AA7" s="43">
        <f t="shared" si="25"/>
        <v>134</v>
      </c>
      <c r="AB7" s="44">
        <f t="shared" si="26"/>
        <v>40</v>
      </c>
      <c r="AC7" s="45">
        <f t="shared" si="27"/>
        <v>142</v>
      </c>
    </row>
    <row r="8" spans="1:32" s="46" customFormat="1" ht="11.15" customHeight="1">
      <c r="A8" s="42">
        <v>3</v>
      </c>
      <c r="B8" s="43">
        <f t="shared" si="0"/>
        <v>26</v>
      </c>
      <c r="C8" s="43">
        <f t="shared" si="1"/>
        <v>93</v>
      </c>
      <c r="D8" s="43">
        <f t="shared" si="2"/>
        <v>31</v>
      </c>
      <c r="E8" s="43">
        <f t="shared" si="3"/>
        <v>106</v>
      </c>
      <c r="F8" s="43">
        <f t="shared" si="4"/>
        <v>33</v>
      </c>
      <c r="G8" s="43">
        <f t="shared" si="5"/>
        <v>113</v>
      </c>
      <c r="H8" s="43">
        <f t="shared" si="6"/>
        <v>38</v>
      </c>
      <c r="I8" s="43">
        <f t="shared" si="7"/>
        <v>133</v>
      </c>
      <c r="J8" s="43">
        <f t="shared" si="8"/>
        <v>39</v>
      </c>
      <c r="K8" s="43">
        <f t="shared" si="9"/>
        <v>139</v>
      </c>
      <c r="L8" s="43">
        <f t="shared" si="10"/>
        <v>41</v>
      </c>
      <c r="M8" s="43">
        <f t="shared" si="11"/>
        <v>145</v>
      </c>
      <c r="N8" s="43">
        <f t="shared" si="12"/>
        <v>43</v>
      </c>
      <c r="O8" s="43">
        <f t="shared" si="13"/>
        <v>151</v>
      </c>
      <c r="P8" s="43">
        <f t="shared" si="14"/>
        <v>46</v>
      </c>
      <c r="Q8" s="43">
        <f t="shared" si="15"/>
        <v>160</v>
      </c>
      <c r="R8" s="43">
        <f t="shared" si="16"/>
        <v>48</v>
      </c>
      <c r="S8" s="43">
        <f t="shared" si="17"/>
        <v>168</v>
      </c>
      <c r="T8" s="43">
        <f t="shared" si="18"/>
        <v>50</v>
      </c>
      <c r="U8" s="43">
        <f t="shared" si="19"/>
        <v>177</v>
      </c>
      <c r="V8" s="43">
        <f t="shared" si="20"/>
        <v>52</v>
      </c>
      <c r="W8" s="43">
        <f t="shared" si="21"/>
        <v>184</v>
      </c>
      <c r="X8" s="43">
        <f t="shared" si="22"/>
        <v>56</v>
      </c>
      <c r="Y8" s="43">
        <f t="shared" si="23"/>
        <v>194</v>
      </c>
      <c r="Z8" s="43">
        <f t="shared" si="24"/>
        <v>58</v>
      </c>
      <c r="AA8" s="43">
        <f t="shared" si="25"/>
        <v>202</v>
      </c>
      <c r="AB8" s="44">
        <f t="shared" si="26"/>
        <v>61</v>
      </c>
      <c r="AC8" s="45">
        <f t="shared" si="27"/>
        <v>212</v>
      </c>
    </row>
    <row r="9" spans="1:32" s="46" customFormat="1" ht="11.15" customHeight="1">
      <c r="A9" s="42">
        <v>4</v>
      </c>
      <c r="B9" s="43">
        <f t="shared" si="0"/>
        <v>36</v>
      </c>
      <c r="C9" s="43">
        <f t="shared" si="1"/>
        <v>124</v>
      </c>
      <c r="D9" s="43">
        <f t="shared" si="2"/>
        <v>40</v>
      </c>
      <c r="E9" s="43">
        <f t="shared" si="3"/>
        <v>141</v>
      </c>
      <c r="F9" s="43">
        <f t="shared" si="4"/>
        <v>44</v>
      </c>
      <c r="G9" s="43">
        <f t="shared" si="5"/>
        <v>152</v>
      </c>
      <c r="H9" s="43">
        <f t="shared" si="6"/>
        <v>50</v>
      </c>
      <c r="I9" s="43">
        <f t="shared" si="7"/>
        <v>178</v>
      </c>
      <c r="J9" s="43">
        <f t="shared" si="8"/>
        <v>52</v>
      </c>
      <c r="K9" s="43">
        <f t="shared" si="9"/>
        <v>184</v>
      </c>
      <c r="L9" s="43">
        <f t="shared" si="10"/>
        <v>56</v>
      </c>
      <c r="M9" s="43">
        <f t="shared" si="11"/>
        <v>193</v>
      </c>
      <c r="N9" s="43">
        <f t="shared" si="12"/>
        <v>57</v>
      </c>
      <c r="O9" s="43">
        <f t="shared" si="13"/>
        <v>201</v>
      </c>
      <c r="P9" s="43">
        <f t="shared" si="14"/>
        <v>61</v>
      </c>
      <c r="Q9" s="43">
        <f t="shared" si="15"/>
        <v>214</v>
      </c>
      <c r="R9" s="43">
        <f t="shared" si="16"/>
        <v>64</v>
      </c>
      <c r="S9" s="43">
        <f t="shared" si="17"/>
        <v>224</v>
      </c>
      <c r="T9" s="43">
        <f t="shared" si="18"/>
        <v>68</v>
      </c>
      <c r="U9" s="43">
        <f t="shared" si="19"/>
        <v>236</v>
      </c>
      <c r="V9" s="43">
        <f t="shared" si="20"/>
        <v>71</v>
      </c>
      <c r="W9" s="43">
        <f t="shared" si="21"/>
        <v>247</v>
      </c>
      <c r="X9" s="43">
        <f t="shared" si="22"/>
        <v>74</v>
      </c>
      <c r="Y9" s="43">
        <f t="shared" si="23"/>
        <v>259</v>
      </c>
      <c r="Z9" s="43">
        <f t="shared" si="24"/>
        <v>76</v>
      </c>
      <c r="AA9" s="43">
        <f t="shared" si="25"/>
        <v>268</v>
      </c>
      <c r="AB9" s="44">
        <f t="shared" si="26"/>
        <v>81</v>
      </c>
      <c r="AC9" s="45">
        <f t="shared" si="27"/>
        <v>283</v>
      </c>
    </row>
    <row r="10" spans="1:32" s="46" customFormat="1" ht="11.15" customHeight="1">
      <c r="A10" s="42">
        <v>5</v>
      </c>
      <c r="B10" s="43">
        <f t="shared" si="0"/>
        <v>45</v>
      </c>
      <c r="C10" s="43">
        <f t="shared" si="1"/>
        <v>155</v>
      </c>
      <c r="D10" s="43">
        <f t="shared" si="2"/>
        <v>50</v>
      </c>
      <c r="E10" s="43">
        <f t="shared" si="3"/>
        <v>176</v>
      </c>
      <c r="F10" s="43">
        <f t="shared" si="4"/>
        <v>55</v>
      </c>
      <c r="G10" s="43">
        <f t="shared" si="5"/>
        <v>189</v>
      </c>
      <c r="H10" s="43">
        <f t="shared" si="6"/>
        <v>63</v>
      </c>
      <c r="I10" s="43">
        <f t="shared" si="7"/>
        <v>221</v>
      </c>
      <c r="J10" s="43">
        <f t="shared" si="8"/>
        <v>67</v>
      </c>
      <c r="K10" s="43">
        <f t="shared" si="9"/>
        <v>231</v>
      </c>
      <c r="L10" s="43">
        <f t="shared" si="10"/>
        <v>69</v>
      </c>
      <c r="M10" s="43">
        <f t="shared" si="11"/>
        <v>242</v>
      </c>
      <c r="N10" s="43">
        <f t="shared" si="12"/>
        <v>72</v>
      </c>
      <c r="O10" s="43">
        <f t="shared" si="13"/>
        <v>250</v>
      </c>
      <c r="P10" s="43">
        <f t="shared" si="14"/>
        <v>76</v>
      </c>
      <c r="Q10" s="43">
        <f t="shared" si="15"/>
        <v>266</v>
      </c>
      <c r="R10" s="43">
        <f t="shared" si="16"/>
        <v>80</v>
      </c>
      <c r="S10" s="43">
        <f t="shared" si="17"/>
        <v>280</v>
      </c>
      <c r="T10" s="43">
        <f t="shared" si="18"/>
        <v>84</v>
      </c>
      <c r="U10" s="43">
        <f t="shared" si="19"/>
        <v>295</v>
      </c>
      <c r="V10" s="43">
        <f t="shared" si="20"/>
        <v>88</v>
      </c>
      <c r="W10" s="43">
        <f t="shared" si="21"/>
        <v>308</v>
      </c>
      <c r="X10" s="43">
        <f t="shared" si="22"/>
        <v>93</v>
      </c>
      <c r="Y10" s="43">
        <f t="shared" si="23"/>
        <v>323</v>
      </c>
      <c r="Z10" s="43">
        <f t="shared" si="24"/>
        <v>96</v>
      </c>
      <c r="AA10" s="43">
        <f t="shared" si="25"/>
        <v>336</v>
      </c>
      <c r="AB10" s="44">
        <f t="shared" si="26"/>
        <v>101</v>
      </c>
      <c r="AC10" s="45">
        <f t="shared" si="27"/>
        <v>353</v>
      </c>
    </row>
    <row r="11" spans="1:32" s="46" customFormat="1" ht="11.15" customHeight="1">
      <c r="A11" s="42">
        <v>6</v>
      </c>
      <c r="B11" s="43">
        <f t="shared" si="0"/>
        <v>53</v>
      </c>
      <c r="C11" s="43">
        <f t="shared" si="1"/>
        <v>187</v>
      </c>
      <c r="D11" s="43">
        <f t="shared" si="2"/>
        <v>60</v>
      </c>
      <c r="E11" s="43">
        <f t="shared" si="3"/>
        <v>211</v>
      </c>
      <c r="F11" s="43">
        <f t="shared" si="4"/>
        <v>64</v>
      </c>
      <c r="G11" s="43">
        <f t="shared" si="5"/>
        <v>227</v>
      </c>
      <c r="H11" s="43">
        <f t="shared" si="6"/>
        <v>76</v>
      </c>
      <c r="I11" s="43">
        <f t="shared" si="7"/>
        <v>266</v>
      </c>
      <c r="J11" s="43">
        <f t="shared" si="8"/>
        <v>80</v>
      </c>
      <c r="K11" s="43">
        <f t="shared" si="9"/>
        <v>277</v>
      </c>
      <c r="L11" s="43">
        <f t="shared" si="10"/>
        <v>83</v>
      </c>
      <c r="M11" s="43">
        <f t="shared" si="11"/>
        <v>290</v>
      </c>
      <c r="N11" s="43">
        <f t="shared" si="12"/>
        <v>86</v>
      </c>
      <c r="O11" s="43">
        <f t="shared" si="13"/>
        <v>300</v>
      </c>
      <c r="P11" s="43">
        <f t="shared" si="14"/>
        <v>92</v>
      </c>
      <c r="Q11" s="43">
        <f t="shared" si="15"/>
        <v>320</v>
      </c>
      <c r="R11" s="43">
        <f t="shared" si="16"/>
        <v>96</v>
      </c>
      <c r="S11" s="43">
        <f t="shared" si="17"/>
        <v>336</v>
      </c>
      <c r="T11" s="43">
        <f t="shared" si="18"/>
        <v>100</v>
      </c>
      <c r="U11" s="43">
        <f t="shared" si="19"/>
        <v>353</v>
      </c>
      <c r="V11" s="43">
        <f t="shared" si="20"/>
        <v>106</v>
      </c>
      <c r="W11" s="43">
        <f t="shared" si="21"/>
        <v>370</v>
      </c>
      <c r="X11" s="43">
        <f t="shared" si="22"/>
        <v>111</v>
      </c>
      <c r="Y11" s="43">
        <f t="shared" si="23"/>
        <v>388</v>
      </c>
      <c r="Z11" s="43">
        <f t="shared" si="24"/>
        <v>116</v>
      </c>
      <c r="AA11" s="43">
        <f t="shared" si="25"/>
        <v>404</v>
      </c>
      <c r="AB11" s="44">
        <f t="shared" si="26"/>
        <v>121</v>
      </c>
      <c r="AC11" s="45">
        <f t="shared" si="27"/>
        <v>424</v>
      </c>
    </row>
    <row r="12" spans="1:32" s="46" customFormat="1" ht="11.15" customHeight="1">
      <c r="A12" s="42">
        <v>7</v>
      </c>
      <c r="B12" s="43">
        <f t="shared" si="0"/>
        <v>62</v>
      </c>
      <c r="C12" s="43">
        <f t="shared" si="1"/>
        <v>217</v>
      </c>
      <c r="D12" s="43">
        <f t="shared" si="2"/>
        <v>70</v>
      </c>
      <c r="E12" s="43">
        <f t="shared" si="3"/>
        <v>245</v>
      </c>
      <c r="F12" s="43">
        <f t="shared" si="4"/>
        <v>75</v>
      </c>
      <c r="G12" s="43">
        <f t="shared" si="5"/>
        <v>265</v>
      </c>
      <c r="H12" s="43">
        <f t="shared" si="6"/>
        <v>88</v>
      </c>
      <c r="I12" s="43">
        <f t="shared" si="7"/>
        <v>311</v>
      </c>
      <c r="J12" s="43">
        <f t="shared" si="8"/>
        <v>93</v>
      </c>
      <c r="K12" s="43">
        <f t="shared" si="9"/>
        <v>323</v>
      </c>
      <c r="L12" s="43">
        <f t="shared" si="10"/>
        <v>97</v>
      </c>
      <c r="M12" s="43">
        <f t="shared" si="11"/>
        <v>338</v>
      </c>
      <c r="N12" s="43">
        <f t="shared" si="12"/>
        <v>100</v>
      </c>
      <c r="O12" s="43">
        <f t="shared" si="13"/>
        <v>350</v>
      </c>
      <c r="P12" s="43">
        <f t="shared" si="14"/>
        <v>107</v>
      </c>
      <c r="Q12" s="43">
        <f t="shared" si="15"/>
        <v>373</v>
      </c>
      <c r="R12" s="43">
        <f t="shared" si="16"/>
        <v>112</v>
      </c>
      <c r="S12" s="43">
        <f t="shared" si="17"/>
        <v>392</v>
      </c>
      <c r="T12" s="43">
        <f t="shared" si="18"/>
        <v>118</v>
      </c>
      <c r="U12" s="43">
        <f t="shared" si="19"/>
        <v>411</v>
      </c>
      <c r="V12" s="43">
        <f t="shared" si="20"/>
        <v>123</v>
      </c>
      <c r="W12" s="43">
        <f t="shared" si="21"/>
        <v>431</v>
      </c>
      <c r="X12" s="43">
        <f t="shared" si="22"/>
        <v>130</v>
      </c>
      <c r="Y12" s="43">
        <f t="shared" si="23"/>
        <v>453</v>
      </c>
      <c r="Z12" s="43">
        <f t="shared" si="24"/>
        <v>134</v>
      </c>
      <c r="AA12" s="43">
        <f t="shared" si="25"/>
        <v>470</v>
      </c>
      <c r="AB12" s="44">
        <f t="shared" si="26"/>
        <v>142</v>
      </c>
      <c r="AC12" s="45">
        <f t="shared" si="27"/>
        <v>495</v>
      </c>
    </row>
    <row r="13" spans="1:32" s="46" customFormat="1" ht="11.15" customHeight="1">
      <c r="A13" s="42">
        <v>8</v>
      </c>
      <c r="B13" s="43">
        <f t="shared" si="0"/>
        <v>71</v>
      </c>
      <c r="C13" s="43">
        <f t="shared" si="1"/>
        <v>249</v>
      </c>
      <c r="D13" s="43">
        <f t="shared" si="2"/>
        <v>81</v>
      </c>
      <c r="E13" s="43">
        <f t="shared" si="3"/>
        <v>280</v>
      </c>
      <c r="F13" s="43">
        <f t="shared" si="4"/>
        <v>86</v>
      </c>
      <c r="G13" s="43">
        <f t="shared" si="5"/>
        <v>302</v>
      </c>
      <c r="H13" s="43">
        <f t="shared" si="6"/>
        <v>101</v>
      </c>
      <c r="I13" s="43">
        <f t="shared" si="7"/>
        <v>355</v>
      </c>
      <c r="J13" s="43">
        <f t="shared" si="8"/>
        <v>106</v>
      </c>
      <c r="K13" s="43">
        <f t="shared" si="9"/>
        <v>370</v>
      </c>
      <c r="L13" s="43">
        <f t="shared" si="10"/>
        <v>110</v>
      </c>
      <c r="M13" s="43">
        <f t="shared" si="11"/>
        <v>387</v>
      </c>
      <c r="N13" s="43">
        <f t="shared" si="12"/>
        <v>115</v>
      </c>
      <c r="O13" s="43">
        <f t="shared" si="13"/>
        <v>400</v>
      </c>
      <c r="P13" s="43">
        <f t="shared" si="14"/>
        <v>122</v>
      </c>
      <c r="Q13" s="43">
        <f t="shared" si="15"/>
        <v>427</v>
      </c>
      <c r="R13" s="43">
        <f t="shared" si="16"/>
        <v>128</v>
      </c>
      <c r="S13" s="43">
        <f t="shared" si="17"/>
        <v>448</v>
      </c>
      <c r="T13" s="43">
        <f t="shared" si="18"/>
        <v>134</v>
      </c>
      <c r="U13" s="43">
        <f t="shared" si="19"/>
        <v>470</v>
      </c>
      <c r="V13" s="43">
        <f t="shared" si="20"/>
        <v>141</v>
      </c>
      <c r="W13" s="43">
        <f t="shared" si="21"/>
        <v>493</v>
      </c>
      <c r="X13" s="43">
        <f t="shared" si="22"/>
        <v>148</v>
      </c>
      <c r="Y13" s="43">
        <f t="shared" si="23"/>
        <v>517</v>
      </c>
      <c r="Z13" s="43">
        <f t="shared" si="24"/>
        <v>154</v>
      </c>
      <c r="AA13" s="43">
        <f t="shared" si="25"/>
        <v>538</v>
      </c>
      <c r="AB13" s="44">
        <f t="shared" si="26"/>
        <v>161</v>
      </c>
      <c r="AC13" s="45">
        <f t="shared" si="27"/>
        <v>565</v>
      </c>
    </row>
    <row r="14" spans="1:32" s="46" customFormat="1" ht="11.15" customHeight="1">
      <c r="A14" s="42">
        <v>9</v>
      </c>
      <c r="B14" s="43">
        <f t="shared" si="0"/>
        <v>80</v>
      </c>
      <c r="C14" s="43">
        <f t="shared" si="1"/>
        <v>279</v>
      </c>
      <c r="D14" s="43">
        <f t="shared" si="2"/>
        <v>91</v>
      </c>
      <c r="E14" s="43">
        <f t="shared" si="3"/>
        <v>316</v>
      </c>
      <c r="F14" s="43">
        <f t="shared" si="4"/>
        <v>97</v>
      </c>
      <c r="G14" s="43">
        <f t="shared" si="5"/>
        <v>340</v>
      </c>
      <c r="H14" s="43">
        <f t="shared" si="6"/>
        <v>115</v>
      </c>
      <c r="I14" s="43">
        <f t="shared" si="7"/>
        <v>399</v>
      </c>
      <c r="J14" s="43">
        <f t="shared" si="8"/>
        <v>119</v>
      </c>
      <c r="K14" s="43">
        <f t="shared" si="9"/>
        <v>416</v>
      </c>
      <c r="L14" s="43">
        <f t="shared" si="10"/>
        <v>124</v>
      </c>
      <c r="M14" s="43">
        <f t="shared" si="11"/>
        <v>435</v>
      </c>
      <c r="N14" s="43">
        <f t="shared" si="12"/>
        <v>129</v>
      </c>
      <c r="O14" s="43">
        <f t="shared" si="13"/>
        <v>451</v>
      </c>
      <c r="P14" s="43">
        <f t="shared" si="14"/>
        <v>137</v>
      </c>
      <c r="Q14" s="43">
        <f t="shared" si="15"/>
        <v>480</v>
      </c>
      <c r="R14" s="43">
        <f t="shared" si="16"/>
        <v>144</v>
      </c>
      <c r="S14" s="43">
        <f t="shared" si="17"/>
        <v>504</v>
      </c>
      <c r="T14" s="43">
        <f t="shared" si="18"/>
        <v>152</v>
      </c>
      <c r="U14" s="43">
        <f t="shared" si="19"/>
        <v>529</v>
      </c>
      <c r="V14" s="43">
        <f t="shared" si="20"/>
        <v>158</v>
      </c>
      <c r="W14" s="43">
        <f t="shared" si="21"/>
        <v>554</v>
      </c>
      <c r="X14" s="43">
        <f t="shared" si="22"/>
        <v>166</v>
      </c>
      <c r="Y14" s="43">
        <f t="shared" si="23"/>
        <v>583</v>
      </c>
      <c r="Z14" s="43">
        <f t="shared" si="24"/>
        <v>172</v>
      </c>
      <c r="AA14" s="43">
        <f t="shared" si="25"/>
        <v>604</v>
      </c>
      <c r="AB14" s="44">
        <f t="shared" si="26"/>
        <v>182</v>
      </c>
      <c r="AC14" s="45">
        <f t="shared" si="27"/>
        <v>636</v>
      </c>
    </row>
    <row r="15" spans="1:32" s="46" customFormat="1" ht="11.15" customHeight="1">
      <c r="A15" s="42">
        <v>10</v>
      </c>
      <c r="B15" s="43">
        <f t="shared" si="0"/>
        <v>88</v>
      </c>
      <c r="C15" s="43">
        <f t="shared" si="1"/>
        <v>311</v>
      </c>
      <c r="D15" s="43">
        <f t="shared" si="2"/>
        <v>100</v>
      </c>
      <c r="E15" s="43">
        <f t="shared" si="3"/>
        <v>351</v>
      </c>
      <c r="F15" s="43">
        <f t="shared" si="4"/>
        <v>108</v>
      </c>
      <c r="G15" s="43">
        <f t="shared" si="5"/>
        <v>379</v>
      </c>
      <c r="H15" s="43">
        <f t="shared" si="6"/>
        <v>127</v>
      </c>
      <c r="I15" s="43">
        <f t="shared" si="7"/>
        <v>444</v>
      </c>
      <c r="J15" s="43">
        <f t="shared" si="8"/>
        <v>132</v>
      </c>
      <c r="K15" s="43">
        <f t="shared" si="9"/>
        <v>463</v>
      </c>
      <c r="L15" s="43">
        <f t="shared" si="10"/>
        <v>139</v>
      </c>
      <c r="M15" s="43">
        <f t="shared" si="11"/>
        <v>484</v>
      </c>
      <c r="N15" s="43">
        <f t="shared" si="12"/>
        <v>143</v>
      </c>
      <c r="O15" s="43">
        <f t="shared" si="13"/>
        <v>501</v>
      </c>
      <c r="P15" s="43">
        <f t="shared" si="14"/>
        <v>153</v>
      </c>
      <c r="Q15" s="43">
        <f t="shared" si="15"/>
        <v>533</v>
      </c>
      <c r="R15" s="43">
        <f t="shared" si="16"/>
        <v>160</v>
      </c>
      <c r="S15" s="43">
        <f t="shared" si="17"/>
        <v>561</v>
      </c>
      <c r="T15" s="43">
        <f t="shared" si="18"/>
        <v>168</v>
      </c>
      <c r="U15" s="43">
        <f t="shared" si="19"/>
        <v>588</v>
      </c>
      <c r="V15" s="43">
        <f t="shared" si="20"/>
        <v>176</v>
      </c>
      <c r="W15" s="43">
        <f t="shared" si="21"/>
        <v>616</v>
      </c>
      <c r="X15" s="43">
        <f t="shared" si="22"/>
        <v>184</v>
      </c>
      <c r="Y15" s="43">
        <f t="shared" si="23"/>
        <v>647</v>
      </c>
      <c r="Z15" s="43">
        <f t="shared" si="24"/>
        <v>192</v>
      </c>
      <c r="AA15" s="43">
        <f t="shared" si="25"/>
        <v>672</v>
      </c>
      <c r="AB15" s="44">
        <f t="shared" si="26"/>
        <v>202</v>
      </c>
      <c r="AC15" s="45">
        <f t="shared" si="27"/>
        <v>707</v>
      </c>
    </row>
    <row r="16" spans="1:32" s="46" customFormat="1" ht="11.15" customHeight="1">
      <c r="A16" s="42">
        <v>11</v>
      </c>
      <c r="B16" s="43">
        <f t="shared" si="0"/>
        <v>98</v>
      </c>
      <c r="C16" s="43">
        <f t="shared" si="1"/>
        <v>341</v>
      </c>
      <c r="D16" s="43">
        <f t="shared" si="2"/>
        <v>110</v>
      </c>
      <c r="E16" s="43">
        <f t="shared" si="3"/>
        <v>386</v>
      </c>
      <c r="F16" s="43">
        <f t="shared" si="4"/>
        <v>119</v>
      </c>
      <c r="G16" s="43">
        <f t="shared" si="5"/>
        <v>416</v>
      </c>
      <c r="H16" s="43">
        <f t="shared" si="6"/>
        <v>140</v>
      </c>
      <c r="I16" s="43">
        <f t="shared" si="7"/>
        <v>488</v>
      </c>
      <c r="J16" s="43">
        <f t="shared" si="8"/>
        <v>145</v>
      </c>
      <c r="K16" s="43">
        <f t="shared" si="9"/>
        <v>508</v>
      </c>
      <c r="L16" s="43">
        <f t="shared" si="10"/>
        <v>152</v>
      </c>
      <c r="M16" s="43">
        <f t="shared" si="11"/>
        <v>532</v>
      </c>
      <c r="N16" s="43">
        <f t="shared" si="12"/>
        <v>157</v>
      </c>
      <c r="O16" s="43">
        <f t="shared" si="13"/>
        <v>551</v>
      </c>
      <c r="P16" s="43">
        <f t="shared" si="14"/>
        <v>168</v>
      </c>
      <c r="Q16" s="43">
        <f t="shared" si="15"/>
        <v>587</v>
      </c>
      <c r="R16" s="43">
        <f t="shared" si="16"/>
        <v>176</v>
      </c>
      <c r="S16" s="43">
        <f t="shared" si="17"/>
        <v>616</v>
      </c>
      <c r="T16" s="43">
        <f t="shared" si="18"/>
        <v>184</v>
      </c>
      <c r="U16" s="43">
        <f t="shared" si="19"/>
        <v>647</v>
      </c>
      <c r="V16" s="43">
        <f t="shared" si="20"/>
        <v>193</v>
      </c>
      <c r="W16" s="43">
        <f t="shared" si="21"/>
        <v>677</v>
      </c>
      <c r="X16" s="43">
        <f t="shared" si="22"/>
        <v>203</v>
      </c>
      <c r="Y16" s="43">
        <f t="shared" si="23"/>
        <v>711</v>
      </c>
      <c r="Z16" s="43">
        <f t="shared" si="24"/>
        <v>212</v>
      </c>
      <c r="AA16" s="43">
        <f t="shared" si="25"/>
        <v>740</v>
      </c>
      <c r="AB16" s="44">
        <f t="shared" si="26"/>
        <v>223</v>
      </c>
      <c r="AC16" s="45">
        <f t="shared" si="27"/>
        <v>778</v>
      </c>
    </row>
    <row r="17" spans="1:29" s="46" customFormat="1" ht="11.15" customHeight="1">
      <c r="A17" s="42">
        <v>12</v>
      </c>
      <c r="B17" s="43">
        <f t="shared" si="0"/>
        <v>107</v>
      </c>
      <c r="C17" s="43">
        <f t="shared" si="1"/>
        <v>373</v>
      </c>
      <c r="D17" s="43">
        <f t="shared" si="2"/>
        <v>120</v>
      </c>
      <c r="E17" s="43">
        <f t="shared" si="3"/>
        <v>421</v>
      </c>
      <c r="F17" s="43">
        <f t="shared" si="4"/>
        <v>130</v>
      </c>
      <c r="G17" s="43">
        <f t="shared" si="5"/>
        <v>454</v>
      </c>
      <c r="H17" s="43">
        <f t="shared" si="6"/>
        <v>152</v>
      </c>
      <c r="I17" s="43">
        <f t="shared" si="7"/>
        <v>532</v>
      </c>
      <c r="J17" s="43">
        <f t="shared" si="8"/>
        <v>158</v>
      </c>
      <c r="K17" s="43">
        <f t="shared" si="9"/>
        <v>554</v>
      </c>
      <c r="L17" s="43">
        <f t="shared" si="10"/>
        <v>166</v>
      </c>
      <c r="M17" s="43">
        <f t="shared" si="11"/>
        <v>580</v>
      </c>
      <c r="N17" s="43">
        <f t="shared" si="12"/>
        <v>171</v>
      </c>
      <c r="O17" s="43">
        <f t="shared" si="13"/>
        <v>601</v>
      </c>
      <c r="P17" s="43">
        <f t="shared" si="14"/>
        <v>183</v>
      </c>
      <c r="Q17" s="43">
        <f t="shared" si="15"/>
        <v>640</v>
      </c>
      <c r="R17" s="43">
        <f t="shared" si="16"/>
        <v>192</v>
      </c>
      <c r="S17" s="43">
        <f t="shared" si="17"/>
        <v>672</v>
      </c>
      <c r="T17" s="43">
        <f t="shared" si="18"/>
        <v>202</v>
      </c>
      <c r="U17" s="43">
        <f t="shared" si="19"/>
        <v>706</v>
      </c>
      <c r="V17" s="43">
        <f t="shared" si="20"/>
        <v>212</v>
      </c>
      <c r="W17" s="43">
        <f t="shared" si="21"/>
        <v>740</v>
      </c>
      <c r="X17" s="43">
        <f t="shared" si="22"/>
        <v>221</v>
      </c>
      <c r="Y17" s="43">
        <f t="shared" si="23"/>
        <v>776</v>
      </c>
      <c r="Z17" s="43">
        <f t="shared" si="24"/>
        <v>230</v>
      </c>
      <c r="AA17" s="43">
        <f t="shared" si="25"/>
        <v>806</v>
      </c>
      <c r="AB17" s="44">
        <f t="shared" si="26"/>
        <v>242</v>
      </c>
      <c r="AC17" s="45">
        <f t="shared" si="27"/>
        <v>849</v>
      </c>
    </row>
    <row r="18" spans="1:29" s="46" customFormat="1" ht="11.15" customHeight="1">
      <c r="A18" s="42">
        <v>13</v>
      </c>
      <c r="B18" s="43">
        <f t="shared" si="0"/>
        <v>116</v>
      </c>
      <c r="C18" s="43">
        <f t="shared" si="1"/>
        <v>404</v>
      </c>
      <c r="D18" s="43">
        <f t="shared" si="2"/>
        <v>131</v>
      </c>
      <c r="E18" s="43">
        <f t="shared" si="3"/>
        <v>456</v>
      </c>
      <c r="F18" s="43">
        <f t="shared" si="4"/>
        <v>141</v>
      </c>
      <c r="G18" s="43">
        <f t="shared" si="5"/>
        <v>491</v>
      </c>
      <c r="H18" s="43">
        <f t="shared" si="6"/>
        <v>165</v>
      </c>
      <c r="I18" s="43">
        <f t="shared" si="7"/>
        <v>577</v>
      </c>
      <c r="J18" s="43">
        <f t="shared" si="8"/>
        <v>171</v>
      </c>
      <c r="K18" s="43">
        <f t="shared" si="9"/>
        <v>601</v>
      </c>
      <c r="L18" s="43">
        <f t="shared" si="10"/>
        <v>180</v>
      </c>
      <c r="M18" s="43">
        <f t="shared" si="11"/>
        <v>629</v>
      </c>
      <c r="N18" s="43">
        <f t="shared" si="12"/>
        <v>185</v>
      </c>
      <c r="O18" s="43">
        <f t="shared" si="13"/>
        <v>651</v>
      </c>
      <c r="P18" s="43">
        <f t="shared" si="14"/>
        <v>199</v>
      </c>
      <c r="Q18" s="43">
        <f t="shared" si="15"/>
        <v>694</v>
      </c>
      <c r="R18" s="43">
        <f t="shared" si="16"/>
        <v>208</v>
      </c>
      <c r="S18" s="43">
        <f t="shared" si="17"/>
        <v>729</v>
      </c>
      <c r="T18" s="43">
        <f t="shared" si="18"/>
        <v>218</v>
      </c>
      <c r="U18" s="43">
        <f t="shared" si="19"/>
        <v>765</v>
      </c>
      <c r="V18" s="43">
        <f t="shared" si="20"/>
        <v>229</v>
      </c>
      <c r="W18" s="43">
        <f t="shared" si="21"/>
        <v>801</v>
      </c>
      <c r="X18" s="43">
        <f t="shared" si="22"/>
        <v>240</v>
      </c>
      <c r="Y18" s="43">
        <f t="shared" si="23"/>
        <v>841</v>
      </c>
      <c r="Z18" s="43">
        <f t="shared" si="24"/>
        <v>250</v>
      </c>
      <c r="AA18" s="43">
        <f t="shared" si="25"/>
        <v>874</v>
      </c>
      <c r="AB18" s="44">
        <f t="shared" si="26"/>
        <v>263</v>
      </c>
      <c r="AC18" s="45">
        <f t="shared" si="27"/>
        <v>920</v>
      </c>
    </row>
    <row r="19" spans="1:29" s="46" customFormat="1" ht="11.15" customHeight="1">
      <c r="A19" s="42">
        <v>14</v>
      </c>
      <c r="B19" s="43">
        <f t="shared" si="0"/>
        <v>124</v>
      </c>
      <c r="C19" s="43">
        <f t="shared" si="1"/>
        <v>435</v>
      </c>
      <c r="D19" s="43">
        <f t="shared" si="2"/>
        <v>141</v>
      </c>
      <c r="E19" s="43">
        <f t="shared" si="3"/>
        <v>492</v>
      </c>
      <c r="F19" s="43">
        <f t="shared" si="4"/>
        <v>152</v>
      </c>
      <c r="G19" s="43">
        <f t="shared" si="5"/>
        <v>529</v>
      </c>
      <c r="H19" s="43">
        <f t="shared" si="6"/>
        <v>178</v>
      </c>
      <c r="I19" s="43">
        <f t="shared" si="7"/>
        <v>621</v>
      </c>
      <c r="J19" s="43">
        <f t="shared" si="8"/>
        <v>184</v>
      </c>
      <c r="K19" s="43">
        <f t="shared" si="9"/>
        <v>647</v>
      </c>
      <c r="L19" s="43">
        <f t="shared" si="10"/>
        <v>193</v>
      </c>
      <c r="M19" s="43">
        <f t="shared" si="11"/>
        <v>677</v>
      </c>
      <c r="N19" s="43">
        <f t="shared" si="12"/>
        <v>201</v>
      </c>
      <c r="O19" s="43">
        <f t="shared" si="13"/>
        <v>700</v>
      </c>
      <c r="P19" s="43">
        <f t="shared" si="14"/>
        <v>214</v>
      </c>
      <c r="Q19" s="43">
        <f t="shared" si="15"/>
        <v>746</v>
      </c>
      <c r="R19" s="43">
        <f t="shared" si="16"/>
        <v>224</v>
      </c>
      <c r="S19" s="43">
        <f t="shared" si="17"/>
        <v>784</v>
      </c>
      <c r="T19" s="43">
        <f t="shared" si="18"/>
        <v>236</v>
      </c>
      <c r="U19" s="43">
        <f t="shared" si="19"/>
        <v>824</v>
      </c>
      <c r="V19" s="43">
        <f t="shared" si="20"/>
        <v>247</v>
      </c>
      <c r="W19" s="43">
        <f t="shared" si="21"/>
        <v>863</v>
      </c>
      <c r="X19" s="43">
        <f t="shared" si="22"/>
        <v>259</v>
      </c>
      <c r="Y19" s="43">
        <f t="shared" si="23"/>
        <v>905</v>
      </c>
      <c r="Z19" s="43">
        <f t="shared" si="24"/>
        <v>268</v>
      </c>
      <c r="AA19" s="43">
        <f t="shared" si="25"/>
        <v>940</v>
      </c>
      <c r="AB19" s="44">
        <f t="shared" si="26"/>
        <v>283</v>
      </c>
      <c r="AC19" s="45">
        <f t="shared" si="27"/>
        <v>989</v>
      </c>
    </row>
    <row r="20" spans="1:29" s="46" customFormat="1" ht="11.15" customHeight="1">
      <c r="A20" s="42">
        <v>15</v>
      </c>
      <c r="B20" s="43">
        <f t="shared" si="0"/>
        <v>133</v>
      </c>
      <c r="C20" s="43">
        <f t="shared" si="1"/>
        <v>466</v>
      </c>
      <c r="D20" s="43">
        <f t="shared" si="2"/>
        <v>151</v>
      </c>
      <c r="E20" s="43">
        <f t="shared" si="3"/>
        <v>527</v>
      </c>
      <c r="F20" s="43">
        <f t="shared" si="4"/>
        <v>163</v>
      </c>
      <c r="G20" s="43">
        <f t="shared" si="5"/>
        <v>567</v>
      </c>
      <c r="H20" s="43">
        <f t="shared" si="6"/>
        <v>190</v>
      </c>
      <c r="I20" s="43">
        <f t="shared" si="7"/>
        <v>665</v>
      </c>
      <c r="J20" s="43">
        <f t="shared" si="8"/>
        <v>199</v>
      </c>
      <c r="K20" s="43">
        <f t="shared" si="9"/>
        <v>693</v>
      </c>
      <c r="L20" s="43">
        <f t="shared" si="10"/>
        <v>207</v>
      </c>
      <c r="M20" s="43">
        <f t="shared" si="11"/>
        <v>725</v>
      </c>
      <c r="N20" s="43">
        <f t="shared" si="12"/>
        <v>215</v>
      </c>
      <c r="O20" s="43">
        <f t="shared" si="13"/>
        <v>751</v>
      </c>
      <c r="P20" s="43">
        <f t="shared" si="14"/>
        <v>229</v>
      </c>
      <c r="Q20" s="43">
        <f t="shared" si="15"/>
        <v>800</v>
      </c>
      <c r="R20" s="43">
        <f t="shared" si="16"/>
        <v>240</v>
      </c>
      <c r="S20" s="43">
        <f t="shared" si="17"/>
        <v>840</v>
      </c>
      <c r="T20" s="43">
        <f t="shared" si="18"/>
        <v>252</v>
      </c>
      <c r="U20" s="43">
        <f t="shared" si="19"/>
        <v>883</v>
      </c>
      <c r="V20" s="43">
        <f t="shared" si="20"/>
        <v>264</v>
      </c>
      <c r="W20" s="43">
        <f t="shared" si="21"/>
        <v>924</v>
      </c>
      <c r="X20" s="43">
        <f t="shared" si="22"/>
        <v>277</v>
      </c>
      <c r="Y20" s="43">
        <f t="shared" si="23"/>
        <v>970</v>
      </c>
      <c r="Z20" s="43">
        <f t="shared" si="24"/>
        <v>288</v>
      </c>
      <c r="AA20" s="43">
        <f t="shared" si="25"/>
        <v>1008</v>
      </c>
      <c r="AB20" s="44">
        <f t="shared" si="26"/>
        <v>303</v>
      </c>
      <c r="AC20" s="45">
        <f t="shared" si="27"/>
        <v>1060</v>
      </c>
    </row>
    <row r="21" spans="1:29" s="46" customFormat="1" ht="11.15" customHeight="1">
      <c r="A21" s="42">
        <v>16</v>
      </c>
      <c r="B21" s="43">
        <f t="shared" si="0"/>
        <v>142</v>
      </c>
      <c r="C21" s="43">
        <f t="shared" si="1"/>
        <v>497</v>
      </c>
      <c r="D21" s="43">
        <f t="shared" si="2"/>
        <v>160</v>
      </c>
      <c r="E21" s="43">
        <f t="shared" si="3"/>
        <v>562</v>
      </c>
      <c r="F21" s="43">
        <f t="shared" si="4"/>
        <v>172</v>
      </c>
      <c r="G21" s="43">
        <f t="shared" si="5"/>
        <v>604</v>
      </c>
      <c r="H21" s="43">
        <f t="shared" si="6"/>
        <v>203</v>
      </c>
      <c r="I21" s="43">
        <f t="shared" si="7"/>
        <v>709</v>
      </c>
      <c r="J21" s="43">
        <f t="shared" si="8"/>
        <v>212</v>
      </c>
      <c r="K21" s="43">
        <f t="shared" si="9"/>
        <v>740</v>
      </c>
      <c r="L21" s="43">
        <f t="shared" si="10"/>
        <v>221</v>
      </c>
      <c r="M21" s="43">
        <f t="shared" si="11"/>
        <v>775</v>
      </c>
      <c r="N21" s="43">
        <f t="shared" si="12"/>
        <v>229</v>
      </c>
      <c r="O21" s="43">
        <f t="shared" si="13"/>
        <v>801</v>
      </c>
      <c r="P21" s="43">
        <f t="shared" si="14"/>
        <v>243</v>
      </c>
      <c r="Q21" s="43">
        <f t="shared" si="15"/>
        <v>853</v>
      </c>
      <c r="R21" s="43">
        <f t="shared" si="16"/>
        <v>256</v>
      </c>
      <c r="S21" s="43">
        <f t="shared" si="17"/>
        <v>897</v>
      </c>
      <c r="T21" s="43">
        <f t="shared" si="18"/>
        <v>269</v>
      </c>
      <c r="U21" s="43">
        <f t="shared" si="19"/>
        <v>941</v>
      </c>
      <c r="V21" s="43">
        <f t="shared" si="20"/>
        <v>281</v>
      </c>
      <c r="W21" s="43">
        <f t="shared" si="21"/>
        <v>985</v>
      </c>
      <c r="X21" s="43">
        <f t="shared" si="22"/>
        <v>296</v>
      </c>
      <c r="Y21" s="43">
        <f t="shared" si="23"/>
        <v>1035</v>
      </c>
      <c r="Z21" s="43">
        <f t="shared" si="24"/>
        <v>308</v>
      </c>
      <c r="AA21" s="43">
        <f t="shared" si="25"/>
        <v>1076</v>
      </c>
      <c r="AB21" s="44">
        <f t="shared" si="26"/>
        <v>323</v>
      </c>
      <c r="AC21" s="45">
        <f t="shared" si="27"/>
        <v>1131</v>
      </c>
    </row>
    <row r="22" spans="1:29" s="46" customFormat="1" ht="11.15" customHeight="1">
      <c r="A22" s="42">
        <v>17</v>
      </c>
      <c r="B22" s="43">
        <f t="shared" si="0"/>
        <v>151</v>
      </c>
      <c r="C22" s="43">
        <f t="shared" si="1"/>
        <v>528</v>
      </c>
      <c r="D22" s="43">
        <f t="shared" si="2"/>
        <v>170</v>
      </c>
      <c r="E22" s="43">
        <f t="shared" si="3"/>
        <v>597</v>
      </c>
      <c r="F22" s="43">
        <f t="shared" si="4"/>
        <v>183</v>
      </c>
      <c r="G22" s="43">
        <f t="shared" si="5"/>
        <v>643</v>
      </c>
      <c r="H22" s="43">
        <f t="shared" si="6"/>
        <v>215</v>
      </c>
      <c r="I22" s="43">
        <f t="shared" si="7"/>
        <v>754</v>
      </c>
      <c r="J22" s="43">
        <f t="shared" si="8"/>
        <v>225</v>
      </c>
      <c r="K22" s="43">
        <f t="shared" si="9"/>
        <v>785</v>
      </c>
      <c r="L22" s="43">
        <f t="shared" si="10"/>
        <v>235</v>
      </c>
      <c r="M22" s="43">
        <f t="shared" si="11"/>
        <v>823</v>
      </c>
      <c r="N22" s="43">
        <f t="shared" si="12"/>
        <v>243</v>
      </c>
      <c r="O22" s="43">
        <f t="shared" si="13"/>
        <v>851</v>
      </c>
      <c r="P22" s="43">
        <f t="shared" si="14"/>
        <v>259</v>
      </c>
      <c r="Q22" s="43">
        <f t="shared" si="15"/>
        <v>907</v>
      </c>
      <c r="R22" s="43">
        <f t="shared" si="16"/>
        <v>272</v>
      </c>
      <c r="S22" s="43">
        <f t="shared" si="17"/>
        <v>952</v>
      </c>
      <c r="T22" s="43">
        <f t="shared" si="18"/>
        <v>286</v>
      </c>
      <c r="U22" s="43">
        <f t="shared" si="19"/>
        <v>1000</v>
      </c>
      <c r="V22" s="43">
        <f t="shared" si="20"/>
        <v>299</v>
      </c>
      <c r="W22" s="43">
        <f t="shared" si="21"/>
        <v>1047</v>
      </c>
      <c r="X22" s="43">
        <f t="shared" si="22"/>
        <v>314</v>
      </c>
      <c r="Y22" s="43">
        <f t="shared" si="23"/>
        <v>1100</v>
      </c>
      <c r="Z22" s="43">
        <f t="shared" si="24"/>
        <v>326</v>
      </c>
      <c r="AA22" s="43">
        <f t="shared" si="25"/>
        <v>1142</v>
      </c>
      <c r="AB22" s="44">
        <f t="shared" si="26"/>
        <v>344</v>
      </c>
      <c r="AC22" s="45">
        <f t="shared" si="27"/>
        <v>1202</v>
      </c>
    </row>
    <row r="23" spans="1:29" s="46" customFormat="1" ht="11.15" customHeight="1">
      <c r="A23" s="42">
        <v>18</v>
      </c>
      <c r="B23" s="43">
        <f t="shared" si="0"/>
        <v>160</v>
      </c>
      <c r="C23" s="43">
        <f t="shared" si="1"/>
        <v>560</v>
      </c>
      <c r="D23" s="43">
        <f t="shared" si="2"/>
        <v>181</v>
      </c>
      <c r="E23" s="43">
        <f t="shared" si="3"/>
        <v>632</v>
      </c>
      <c r="F23" s="43">
        <f t="shared" si="4"/>
        <v>194</v>
      </c>
      <c r="G23" s="43">
        <f t="shared" si="5"/>
        <v>681</v>
      </c>
      <c r="H23" s="43">
        <f t="shared" si="6"/>
        <v>228</v>
      </c>
      <c r="I23" s="43">
        <f t="shared" si="7"/>
        <v>799</v>
      </c>
      <c r="J23" s="43">
        <f t="shared" si="8"/>
        <v>238</v>
      </c>
      <c r="K23" s="43">
        <f t="shared" si="9"/>
        <v>831</v>
      </c>
      <c r="L23" s="43">
        <f t="shared" si="10"/>
        <v>249</v>
      </c>
      <c r="M23" s="43">
        <f t="shared" si="11"/>
        <v>871</v>
      </c>
      <c r="N23" s="43">
        <f t="shared" si="12"/>
        <v>257</v>
      </c>
      <c r="O23" s="43">
        <f t="shared" si="13"/>
        <v>901</v>
      </c>
      <c r="P23" s="43">
        <f t="shared" si="14"/>
        <v>274</v>
      </c>
      <c r="Q23" s="43">
        <f t="shared" si="15"/>
        <v>960</v>
      </c>
      <c r="R23" s="43">
        <f t="shared" si="16"/>
        <v>288</v>
      </c>
      <c r="S23" s="43">
        <f t="shared" si="17"/>
        <v>1008</v>
      </c>
      <c r="T23" s="43">
        <f t="shared" si="18"/>
        <v>302</v>
      </c>
      <c r="U23" s="43">
        <f t="shared" si="19"/>
        <v>1059</v>
      </c>
      <c r="V23" s="43">
        <f t="shared" si="20"/>
        <v>316</v>
      </c>
      <c r="W23" s="43">
        <f t="shared" si="21"/>
        <v>1108</v>
      </c>
      <c r="X23" s="43">
        <f t="shared" si="22"/>
        <v>333</v>
      </c>
      <c r="Y23" s="43">
        <f t="shared" si="23"/>
        <v>1164</v>
      </c>
      <c r="Z23" s="43">
        <f t="shared" si="24"/>
        <v>346</v>
      </c>
      <c r="AA23" s="43">
        <f t="shared" si="25"/>
        <v>1210</v>
      </c>
      <c r="AB23" s="44">
        <f t="shared" si="26"/>
        <v>363</v>
      </c>
      <c r="AC23" s="45">
        <f t="shared" si="27"/>
        <v>1273</v>
      </c>
    </row>
    <row r="24" spans="1:29" s="46" customFormat="1" ht="11.15" customHeight="1">
      <c r="A24" s="42">
        <v>19</v>
      </c>
      <c r="B24" s="43">
        <f t="shared" si="0"/>
        <v>169</v>
      </c>
      <c r="C24" s="43">
        <f t="shared" si="1"/>
        <v>590</v>
      </c>
      <c r="D24" s="43">
        <f t="shared" si="2"/>
        <v>191</v>
      </c>
      <c r="E24" s="43">
        <f t="shared" si="3"/>
        <v>668</v>
      </c>
      <c r="F24" s="43">
        <f t="shared" si="4"/>
        <v>205</v>
      </c>
      <c r="G24" s="43">
        <f t="shared" si="5"/>
        <v>718</v>
      </c>
      <c r="H24" s="43">
        <f t="shared" si="6"/>
        <v>241</v>
      </c>
      <c r="I24" s="43">
        <f t="shared" si="7"/>
        <v>842</v>
      </c>
      <c r="J24" s="43">
        <f t="shared" si="8"/>
        <v>251</v>
      </c>
      <c r="K24" s="43">
        <f t="shared" si="9"/>
        <v>878</v>
      </c>
      <c r="L24" s="43">
        <f t="shared" si="10"/>
        <v>263</v>
      </c>
      <c r="M24" s="43">
        <f t="shared" si="11"/>
        <v>920</v>
      </c>
      <c r="N24" s="43">
        <f t="shared" si="12"/>
        <v>272</v>
      </c>
      <c r="O24" s="43">
        <f t="shared" si="13"/>
        <v>951</v>
      </c>
      <c r="P24" s="43">
        <f t="shared" si="14"/>
        <v>289</v>
      </c>
      <c r="Q24" s="43">
        <f t="shared" si="15"/>
        <v>1013</v>
      </c>
      <c r="R24" s="43">
        <f t="shared" si="16"/>
        <v>304</v>
      </c>
      <c r="S24" s="43">
        <f t="shared" si="17"/>
        <v>1065</v>
      </c>
      <c r="T24" s="43">
        <f t="shared" si="18"/>
        <v>320</v>
      </c>
      <c r="U24" s="43">
        <f t="shared" si="19"/>
        <v>1118</v>
      </c>
      <c r="V24" s="43">
        <f t="shared" si="20"/>
        <v>335</v>
      </c>
      <c r="W24" s="43">
        <f t="shared" si="21"/>
        <v>1171</v>
      </c>
      <c r="X24" s="43">
        <f t="shared" si="22"/>
        <v>351</v>
      </c>
      <c r="Y24" s="43">
        <f t="shared" si="23"/>
        <v>1229</v>
      </c>
      <c r="Z24" s="43">
        <f t="shared" si="24"/>
        <v>364</v>
      </c>
      <c r="AA24" s="43">
        <f t="shared" si="25"/>
        <v>1276</v>
      </c>
      <c r="AB24" s="44">
        <f t="shared" si="26"/>
        <v>384</v>
      </c>
      <c r="AC24" s="45">
        <f t="shared" si="27"/>
        <v>1343</v>
      </c>
    </row>
    <row r="25" spans="1:29" s="46" customFormat="1" ht="11.15" customHeight="1">
      <c r="A25" s="42">
        <v>20</v>
      </c>
      <c r="B25" s="43">
        <f t="shared" si="0"/>
        <v>178</v>
      </c>
      <c r="C25" s="43">
        <f t="shared" si="1"/>
        <v>622</v>
      </c>
      <c r="D25" s="43">
        <f t="shared" si="2"/>
        <v>201</v>
      </c>
      <c r="E25" s="43">
        <f t="shared" si="3"/>
        <v>703</v>
      </c>
      <c r="F25" s="43">
        <f t="shared" si="4"/>
        <v>216</v>
      </c>
      <c r="G25" s="43">
        <f t="shared" si="5"/>
        <v>756</v>
      </c>
      <c r="H25" s="43">
        <f t="shared" si="6"/>
        <v>253</v>
      </c>
      <c r="I25" s="43">
        <f t="shared" si="7"/>
        <v>887</v>
      </c>
      <c r="J25" s="43">
        <f t="shared" si="8"/>
        <v>264</v>
      </c>
      <c r="K25" s="43">
        <f t="shared" si="9"/>
        <v>924</v>
      </c>
      <c r="L25" s="43">
        <f t="shared" si="10"/>
        <v>276</v>
      </c>
      <c r="M25" s="43">
        <f t="shared" si="11"/>
        <v>968</v>
      </c>
      <c r="N25" s="43">
        <f t="shared" si="12"/>
        <v>286</v>
      </c>
      <c r="O25" s="43">
        <f t="shared" si="13"/>
        <v>1001</v>
      </c>
      <c r="P25" s="43">
        <f t="shared" si="14"/>
        <v>304</v>
      </c>
      <c r="Q25" s="43">
        <f t="shared" si="15"/>
        <v>1067</v>
      </c>
      <c r="R25" s="43">
        <f t="shared" si="16"/>
        <v>320</v>
      </c>
      <c r="S25" s="43">
        <f t="shared" si="17"/>
        <v>1120</v>
      </c>
      <c r="T25" s="43">
        <f t="shared" si="18"/>
        <v>336</v>
      </c>
      <c r="U25" s="43">
        <f t="shared" si="19"/>
        <v>1176</v>
      </c>
      <c r="V25" s="43">
        <f t="shared" si="20"/>
        <v>352</v>
      </c>
      <c r="W25" s="43">
        <f t="shared" si="21"/>
        <v>1232</v>
      </c>
      <c r="X25" s="43">
        <f t="shared" si="22"/>
        <v>370</v>
      </c>
      <c r="Y25" s="43">
        <f t="shared" si="23"/>
        <v>1294</v>
      </c>
      <c r="Z25" s="43">
        <f t="shared" si="24"/>
        <v>384</v>
      </c>
      <c r="AA25" s="43">
        <f t="shared" si="25"/>
        <v>1344</v>
      </c>
      <c r="AB25" s="44">
        <f t="shared" si="26"/>
        <v>404</v>
      </c>
      <c r="AC25" s="45">
        <f t="shared" si="27"/>
        <v>1414</v>
      </c>
    </row>
    <row r="26" spans="1:29" s="46" customFormat="1" ht="11.15" customHeight="1">
      <c r="A26" s="42">
        <v>21</v>
      </c>
      <c r="B26" s="43">
        <f t="shared" si="0"/>
        <v>187</v>
      </c>
      <c r="C26" s="43">
        <f t="shared" si="1"/>
        <v>652</v>
      </c>
      <c r="D26" s="43">
        <f t="shared" si="2"/>
        <v>211</v>
      </c>
      <c r="E26" s="43">
        <f t="shared" si="3"/>
        <v>737</v>
      </c>
      <c r="F26" s="43">
        <f t="shared" si="4"/>
        <v>227</v>
      </c>
      <c r="G26" s="43">
        <f t="shared" si="5"/>
        <v>794</v>
      </c>
      <c r="H26" s="43">
        <f t="shared" si="6"/>
        <v>266</v>
      </c>
      <c r="I26" s="43">
        <f t="shared" si="7"/>
        <v>932</v>
      </c>
      <c r="J26" s="43">
        <f t="shared" si="8"/>
        <v>277</v>
      </c>
      <c r="K26" s="43">
        <f t="shared" si="9"/>
        <v>970</v>
      </c>
      <c r="L26" s="43">
        <f t="shared" si="10"/>
        <v>290</v>
      </c>
      <c r="M26" s="43">
        <f t="shared" si="11"/>
        <v>1016</v>
      </c>
      <c r="N26" s="43">
        <f t="shared" si="12"/>
        <v>300</v>
      </c>
      <c r="O26" s="43">
        <f t="shared" si="13"/>
        <v>1052</v>
      </c>
      <c r="P26" s="43">
        <f t="shared" si="14"/>
        <v>320</v>
      </c>
      <c r="Q26" s="43">
        <f t="shared" si="15"/>
        <v>1120</v>
      </c>
      <c r="R26" s="43">
        <f t="shared" si="16"/>
        <v>336</v>
      </c>
      <c r="S26" s="43">
        <f t="shared" si="17"/>
        <v>1176</v>
      </c>
      <c r="T26" s="43">
        <f t="shared" si="18"/>
        <v>353</v>
      </c>
      <c r="U26" s="43">
        <f t="shared" si="19"/>
        <v>1235</v>
      </c>
      <c r="V26" s="43">
        <f t="shared" si="20"/>
        <v>370</v>
      </c>
      <c r="W26" s="43">
        <f t="shared" si="21"/>
        <v>1294</v>
      </c>
      <c r="X26" s="43">
        <f t="shared" si="22"/>
        <v>388</v>
      </c>
      <c r="Y26" s="43">
        <f t="shared" si="23"/>
        <v>1358</v>
      </c>
      <c r="Z26" s="43">
        <f t="shared" si="24"/>
        <v>404</v>
      </c>
      <c r="AA26" s="43">
        <f t="shared" si="25"/>
        <v>1412</v>
      </c>
      <c r="AB26" s="44">
        <f t="shared" si="26"/>
        <v>424</v>
      </c>
      <c r="AC26" s="45">
        <f t="shared" si="27"/>
        <v>1485</v>
      </c>
    </row>
    <row r="27" spans="1:29" s="46" customFormat="1" ht="11.15" customHeight="1">
      <c r="A27" s="42">
        <v>22</v>
      </c>
      <c r="B27" s="43">
        <f t="shared" si="0"/>
        <v>195</v>
      </c>
      <c r="C27" s="43">
        <f t="shared" si="1"/>
        <v>684</v>
      </c>
      <c r="D27" s="43">
        <f t="shared" si="2"/>
        <v>220</v>
      </c>
      <c r="E27" s="43">
        <f t="shared" si="3"/>
        <v>772</v>
      </c>
      <c r="F27" s="43">
        <f t="shared" si="4"/>
        <v>238</v>
      </c>
      <c r="G27" s="43">
        <f t="shared" si="5"/>
        <v>831</v>
      </c>
      <c r="H27" s="43">
        <f t="shared" si="6"/>
        <v>279</v>
      </c>
      <c r="I27" s="43">
        <f t="shared" si="7"/>
        <v>975</v>
      </c>
      <c r="J27" s="43">
        <f t="shared" si="8"/>
        <v>290</v>
      </c>
      <c r="K27" s="43">
        <f t="shared" si="9"/>
        <v>1017</v>
      </c>
      <c r="L27" s="43">
        <f t="shared" si="10"/>
        <v>304</v>
      </c>
      <c r="M27" s="43">
        <f t="shared" si="11"/>
        <v>1065</v>
      </c>
      <c r="N27" s="43">
        <f t="shared" si="12"/>
        <v>314</v>
      </c>
      <c r="O27" s="43">
        <f t="shared" si="13"/>
        <v>1102</v>
      </c>
      <c r="P27" s="43">
        <f t="shared" si="14"/>
        <v>335</v>
      </c>
      <c r="Q27" s="43">
        <f t="shared" si="15"/>
        <v>1174</v>
      </c>
      <c r="R27" s="43">
        <f t="shared" si="16"/>
        <v>352</v>
      </c>
      <c r="S27" s="43">
        <f t="shared" si="17"/>
        <v>1233</v>
      </c>
      <c r="T27" s="43">
        <f t="shared" si="18"/>
        <v>370</v>
      </c>
      <c r="U27" s="43">
        <f t="shared" si="19"/>
        <v>1294</v>
      </c>
      <c r="V27" s="43">
        <f t="shared" si="20"/>
        <v>387</v>
      </c>
      <c r="W27" s="43">
        <f t="shared" si="21"/>
        <v>1355</v>
      </c>
      <c r="X27" s="43">
        <f t="shared" si="22"/>
        <v>407</v>
      </c>
      <c r="Y27" s="43">
        <f t="shared" si="23"/>
        <v>1423</v>
      </c>
      <c r="Z27" s="43">
        <f t="shared" si="24"/>
        <v>422</v>
      </c>
      <c r="AA27" s="43">
        <f t="shared" si="25"/>
        <v>1478</v>
      </c>
      <c r="AB27" s="44">
        <f t="shared" si="26"/>
        <v>444</v>
      </c>
      <c r="AC27" s="45">
        <f t="shared" si="27"/>
        <v>1556</v>
      </c>
    </row>
    <row r="28" spans="1:29" s="46" customFormat="1" ht="11.15" customHeight="1">
      <c r="A28" s="42">
        <v>23</v>
      </c>
      <c r="B28" s="43">
        <f t="shared" si="0"/>
        <v>204</v>
      </c>
      <c r="C28" s="43">
        <f t="shared" si="1"/>
        <v>715</v>
      </c>
      <c r="D28" s="43">
        <f t="shared" si="2"/>
        <v>231</v>
      </c>
      <c r="E28" s="43">
        <f t="shared" si="3"/>
        <v>807</v>
      </c>
      <c r="F28" s="43">
        <f t="shared" si="4"/>
        <v>249</v>
      </c>
      <c r="G28" s="43">
        <f t="shared" si="5"/>
        <v>869</v>
      </c>
      <c r="H28" s="43">
        <f t="shared" si="6"/>
        <v>291</v>
      </c>
      <c r="I28" s="43">
        <f t="shared" si="7"/>
        <v>1020</v>
      </c>
      <c r="J28" s="43">
        <f t="shared" si="8"/>
        <v>303</v>
      </c>
      <c r="K28" s="43">
        <f t="shared" si="9"/>
        <v>1063</v>
      </c>
      <c r="L28" s="43">
        <f t="shared" si="10"/>
        <v>317</v>
      </c>
      <c r="M28" s="43">
        <f t="shared" si="11"/>
        <v>1113</v>
      </c>
      <c r="N28" s="43">
        <f t="shared" si="12"/>
        <v>329</v>
      </c>
      <c r="O28" s="43">
        <f t="shared" si="13"/>
        <v>1152</v>
      </c>
      <c r="P28" s="43">
        <f t="shared" si="14"/>
        <v>350</v>
      </c>
      <c r="Q28" s="43">
        <f t="shared" si="15"/>
        <v>1226</v>
      </c>
      <c r="R28" s="43">
        <f t="shared" si="16"/>
        <v>368</v>
      </c>
      <c r="S28" s="43">
        <f t="shared" si="17"/>
        <v>1288</v>
      </c>
      <c r="T28" s="43">
        <f t="shared" si="18"/>
        <v>386</v>
      </c>
      <c r="U28" s="43">
        <f t="shared" si="19"/>
        <v>1353</v>
      </c>
      <c r="V28" s="43">
        <f t="shared" si="20"/>
        <v>405</v>
      </c>
      <c r="W28" s="43">
        <f t="shared" si="21"/>
        <v>1417</v>
      </c>
      <c r="X28" s="43">
        <f t="shared" si="22"/>
        <v>425</v>
      </c>
      <c r="Y28" s="43">
        <f t="shared" si="23"/>
        <v>1488</v>
      </c>
      <c r="Z28" s="43">
        <f t="shared" si="24"/>
        <v>442</v>
      </c>
      <c r="AA28" s="43">
        <f t="shared" si="25"/>
        <v>1546</v>
      </c>
      <c r="AB28" s="44">
        <f t="shared" si="26"/>
        <v>465</v>
      </c>
      <c r="AC28" s="45">
        <f t="shared" si="27"/>
        <v>1627</v>
      </c>
    </row>
    <row r="29" spans="1:29" s="46" customFormat="1" ht="11.15" customHeight="1">
      <c r="A29" s="42">
        <v>24</v>
      </c>
      <c r="B29" s="43">
        <f t="shared" si="0"/>
        <v>213</v>
      </c>
      <c r="C29" s="43">
        <f t="shared" si="1"/>
        <v>746</v>
      </c>
      <c r="D29" s="43">
        <f t="shared" si="2"/>
        <v>241</v>
      </c>
      <c r="E29" s="43">
        <f t="shared" si="3"/>
        <v>842</v>
      </c>
      <c r="F29" s="43">
        <f t="shared" si="4"/>
        <v>260</v>
      </c>
      <c r="G29" s="43">
        <f t="shared" si="5"/>
        <v>908</v>
      </c>
      <c r="H29" s="43">
        <f t="shared" si="6"/>
        <v>304</v>
      </c>
      <c r="I29" s="43">
        <f t="shared" si="7"/>
        <v>1065</v>
      </c>
      <c r="J29" s="43">
        <f t="shared" si="8"/>
        <v>316</v>
      </c>
      <c r="K29" s="43">
        <f t="shared" si="9"/>
        <v>1108</v>
      </c>
      <c r="L29" s="43">
        <f t="shared" si="10"/>
        <v>332</v>
      </c>
      <c r="M29" s="43">
        <f t="shared" si="11"/>
        <v>1161</v>
      </c>
      <c r="N29" s="43">
        <f t="shared" si="12"/>
        <v>344</v>
      </c>
      <c r="O29" s="43">
        <f t="shared" si="13"/>
        <v>1201</v>
      </c>
      <c r="P29" s="43">
        <f t="shared" si="14"/>
        <v>365</v>
      </c>
      <c r="Q29" s="43">
        <f t="shared" si="15"/>
        <v>1280</v>
      </c>
      <c r="R29" s="43">
        <f t="shared" si="16"/>
        <v>384</v>
      </c>
      <c r="S29" s="43">
        <f t="shared" si="17"/>
        <v>1344</v>
      </c>
      <c r="T29" s="43">
        <f t="shared" si="18"/>
        <v>404</v>
      </c>
      <c r="U29" s="43">
        <f t="shared" si="19"/>
        <v>1412</v>
      </c>
      <c r="V29" s="43">
        <f t="shared" si="20"/>
        <v>422</v>
      </c>
      <c r="W29" s="43">
        <f t="shared" si="21"/>
        <v>1478</v>
      </c>
      <c r="X29" s="43">
        <f t="shared" si="22"/>
        <v>444</v>
      </c>
      <c r="Y29" s="43">
        <f t="shared" si="23"/>
        <v>1552</v>
      </c>
      <c r="Z29" s="43">
        <f t="shared" si="24"/>
        <v>460</v>
      </c>
      <c r="AA29" s="43">
        <f t="shared" si="25"/>
        <v>1612</v>
      </c>
      <c r="AB29" s="44">
        <f t="shared" si="26"/>
        <v>484</v>
      </c>
      <c r="AC29" s="45">
        <f t="shared" si="27"/>
        <v>1696</v>
      </c>
    </row>
    <row r="30" spans="1:29" s="46" customFormat="1" ht="11.15" customHeight="1">
      <c r="A30" s="42">
        <v>25</v>
      </c>
      <c r="B30" s="43">
        <f t="shared" si="0"/>
        <v>223</v>
      </c>
      <c r="C30" s="43">
        <f t="shared" si="1"/>
        <v>777</v>
      </c>
      <c r="D30" s="43">
        <f t="shared" si="2"/>
        <v>251</v>
      </c>
      <c r="E30" s="43">
        <f t="shared" si="3"/>
        <v>878</v>
      </c>
      <c r="F30" s="43">
        <f t="shared" si="4"/>
        <v>271</v>
      </c>
      <c r="G30" s="43">
        <f t="shared" si="5"/>
        <v>945</v>
      </c>
      <c r="H30" s="43">
        <f t="shared" si="6"/>
        <v>316</v>
      </c>
      <c r="I30" s="43">
        <f t="shared" si="7"/>
        <v>1108</v>
      </c>
      <c r="J30" s="43">
        <f t="shared" si="8"/>
        <v>331</v>
      </c>
      <c r="K30" s="43">
        <f t="shared" si="9"/>
        <v>1155</v>
      </c>
      <c r="L30" s="43">
        <f t="shared" si="10"/>
        <v>346</v>
      </c>
      <c r="M30" s="43">
        <f t="shared" si="11"/>
        <v>1210</v>
      </c>
      <c r="N30" s="43">
        <f t="shared" si="12"/>
        <v>358</v>
      </c>
      <c r="O30" s="43">
        <f t="shared" si="13"/>
        <v>1251</v>
      </c>
      <c r="P30" s="43">
        <f t="shared" si="14"/>
        <v>381</v>
      </c>
      <c r="Q30" s="43">
        <f t="shared" si="15"/>
        <v>1333</v>
      </c>
      <c r="R30" s="43">
        <f t="shared" si="16"/>
        <v>400</v>
      </c>
      <c r="S30" s="43">
        <f t="shared" si="17"/>
        <v>1401</v>
      </c>
      <c r="T30" s="43">
        <f t="shared" si="18"/>
        <v>420</v>
      </c>
      <c r="U30" s="43">
        <f t="shared" si="19"/>
        <v>1471</v>
      </c>
      <c r="V30" s="43">
        <f t="shared" si="20"/>
        <v>440</v>
      </c>
      <c r="W30" s="43">
        <f t="shared" si="21"/>
        <v>1540</v>
      </c>
      <c r="X30" s="43">
        <f t="shared" si="22"/>
        <v>463</v>
      </c>
      <c r="Y30" s="43">
        <f t="shared" si="23"/>
        <v>1617</v>
      </c>
      <c r="Z30" s="43">
        <f t="shared" si="24"/>
        <v>480</v>
      </c>
      <c r="AA30" s="43">
        <f t="shared" si="25"/>
        <v>1680</v>
      </c>
      <c r="AB30" s="44">
        <f t="shared" si="26"/>
        <v>505</v>
      </c>
      <c r="AC30" s="45">
        <f t="shared" si="27"/>
        <v>1767</v>
      </c>
    </row>
    <row r="31" spans="1:29" s="46" customFormat="1" ht="11.15" customHeight="1">
      <c r="A31" s="42">
        <v>26</v>
      </c>
      <c r="B31" s="43">
        <f t="shared" si="0"/>
        <v>231</v>
      </c>
      <c r="C31" s="43">
        <f t="shared" si="1"/>
        <v>808</v>
      </c>
      <c r="D31" s="43">
        <f t="shared" si="2"/>
        <v>261</v>
      </c>
      <c r="E31" s="43">
        <f t="shared" si="3"/>
        <v>913</v>
      </c>
      <c r="F31" s="43">
        <f t="shared" si="4"/>
        <v>280</v>
      </c>
      <c r="G31" s="43">
        <f t="shared" si="5"/>
        <v>983</v>
      </c>
      <c r="H31" s="43">
        <f t="shared" si="6"/>
        <v>329</v>
      </c>
      <c r="I31" s="43">
        <f t="shared" si="7"/>
        <v>1153</v>
      </c>
      <c r="J31" s="43">
        <f t="shared" si="8"/>
        <v>344</v>
      </c>
      <c r="K31" s="43">
        <f t="shared" si="9"/>
        <v>1201</v>
      </c>
      <c r="L31" s="43">
        <f t="shared" si="10"/>
        <v>359</v>
      </c>
      <c r="M31" s="43">
        <f t="shared" si="11"/>
        <v>1258</v>
      </c>
      <c r="N31" s="43">
        <f t="shared" si="12"/>
        <v>372</v>
      </c>
      <c r="O31" s="43">
        <f t="shared" si="13"/>
        <v>1301</v>
      </c>
      <c r="P31" s="43">
        <f t="shared" si="14"/>
        <v>396</v>
      </c>
      <c r="Q31" s="43">
        <f t="shared" si="15"/>
        <v>1387</v>
      </c>
      <c r="R31" s="43">
        <f t="shared" si="16"/>
        <v>416</v>
      </c>
      <c r="S31" s="43">
        <f t="shared" si="17"/>
        <v>1456</v>
      </c>
      <c r="T31" s="43">
        <f t="shared" si="18"/>
        <v>437</v>
      </c>
      <c r="U31" s="43">
        <f t="shared" si="19"/>
        <v>1529</v>
      </c>
      <c r="V31" s="43">
        <f t="shared" si="20"/>
        <v>457</v>
      </c>
      <c r="W31" s="43">
        <f t="shared" si="21"/>
        <v>1601</v>
      </c>
      <c r="X31" s="43">
        <f t="shared" si="22"/>
        <v>480</v>
      </c>
      <c r="Y31" s="43">
        <f t="shared" si="23"/>
        <v>1682</v>
      </c>
      <c r="Z31" s="43">
        <f t="shared" si="24"/>
        <v>500</v>
      </c>
      <c r="AA31" s="43">
        <f t="shared" si="25"/>
        <v>1748</v>
      </c>
      <c r="AB31" s="44">
        <f t="shared" si="26"/>
        <v>525</v>
      </c>
      <c r="AC31" s="45">
        <f t="shared" si="27"/>
        <v>1838</v>
      </c>
    </row>
    <row r="32" spans="1:29" s="46" customFormat="1" ht="11.15" customHeight="1">
      <c r="A32" s="42">
        <v>27</v>
      </c>
      <c r="B32" s="43">
        <f t="shared" si="0"/>
        <v>240</v>
      </c>
      <c r="C32" s="43">
        <f t="shared" si="1"/>
        <v>839</v>
      </c>
      <c r="D32" s="43">
        <f t="shared" si="2"/>
        <v>271</v>
      </c>
      <c r="E32" s="43">
        <f t="shared" si="3"/>
        <v>948</v>
      </c>
      <c r="F32" s="43">
        <f t="shared" si="4"/>
        <v>291</v>
      </c>
      <c r="G32" s="43">
        <f t="shared" si="5"/>
        <v>1021</v>
      </c>
      <c r="H32" s="43">
        <f t="shared" si="6"/>
        <v>343</v>
      </c>
      <c r="I32" s="43">
        <f t="shared" si="7"/>
        <v>1198</v>
      </c>
      <c r="J32" s="43">
        <f t="shared" si="8"/>
        <v>357</v>
      </c>
      <c r="K32" s="43">
        <f t="shared" si="9"/>
        <v>1247</v>
      </c>
      <c r="L32" s="43">
        <f t="shared" si="10"/>
        <v>373</v>
      </c>
      <c r="M32" s="43">
        <f t="shared" si="11"/>
        <v>1307</v>
      </c>
      <c r="N32" s="43">
        <f t="shared" si="12"/>
        <v>386</v>
      </c>
      <c r="O32" s="43">
        <f t="shared" si="13"/>
        <v>1352</v>
      </c>
      <c r="P32" s="43">
        <f t="shared" si="14"/>
        <v>411</v>
      </c>
      <c r="Q32" s="43">
        <f t="shared" si="15"/>
        <v>1440</v>
      </c>
      <c r="R32" s="43">
        <f t="shared" si="16"/>
        <v>432</v>
      </c>
      <c r="S32" s="43">
        <f t="shared" si="17"/>
        <v>1513</v>
      </c>
      <c r="T32" s="43">
        <f t="shared" si="18"/>
        <v>454</v>
      </c>
      <c r="U32" s="43">
        <f t="shared" si="19"/>
        <v>1588</v>
      </c>
      <c r="V32" s="43">
        <f t="shared" si="20"/>
        <v>476</v>
      </c>
      <c r="W32" s="43">
        <f t="shared" si="21"/>
        <v>1664</v>
      </c>
      <c r="X32" s="43">
        <f t="shared" si="22"/>
        <v>499</v>
      </c>
      <c r="Y32" s="43">
        <f t="shared" si="23"/>
        <v>1747</v>
      </c>
      <c r="Z32" s="43">
        <f t="shared" si="24"/>
        <v>518</v>
      </c>
      <c r="AA32" s="43">
        <f t="shared" si="25"/>
        <v>1814</v>
      </c>
      <c r="AB32" s="44">
        <f t="shared" si="26"/>
        <v>545</v>
      </c>
      <c r="AC32" s="45">
        <f t="shared" si="27"/>
        <v>1909</v>
      </c>
    </row>
    <row r="33" spans="1:29" s="46" customFormat="1" ht="11.15" customHeight="1">
      <c r="A33" s="42">
        <v>28</v>
      </c>
      <c r="B33" s="43">
        <f t="shared" si="0"/>
        <v>249</v>
      </c>
      <c r="C33" s="43">
        <f t="shared" si="1"/>
        <v>871</v>
      </c>
      <c r="D33" s="43">
        <f t="shared" si="2"/>
        <v>280</v>
      </c>
      <c r="E33" s="43">
        <f t="shared" si="3"/>
        <v>983</v>
      </c>
      <c r="F33" s="43">
        <f t="shared" si="4"/>
        <v>302</v>
      </c>
      <c r="G33" s="43">
        <f t="shared" si="5"/>
        <v>1058</v>
      </c>
      <c r="H33" s="43">
        <f t="shared" si="6"/>
        <v>355</v>
      </c>
      <c r="I33" s="43">
        <f t="shared" si="7"/>
        <v>1241</v>
      </c>
      <c r="J33" s="43">
        <f t="shared" si="8"/>
        <v>370</v>
      </c>
      <c r="K33" s="43">
        <f t="shared" si="9"/>
        <v>1294</v>
      </c>
      <c r="L33" s="43">
        <f t="shared" si="10"/>
        <v>387</v>
      </c>
      <c r="M33" s="43">
        <f t="shared" si="11"/>
        <v>1355</v>
      </c>
      <c r="N33" s="43">
        <f t="shared" si="12"/>
        <v>400</v>
      </c>
      <c r="O33" s="43">
        <f t="shared" si="13"/>
        <v>1402</v>
      </c>
      <c r="P33" s="43">
        <f t="shared" si="14"/>
        <v>427</v>
      </c>
      <c r="Q33" s="43">
        <f t="shared" si="15"/>
        <v>1493</v>
      </c>
      <c r="R33" s="43">
        <f t="shared" si="16"/>
        <v>448</v>
      </c>
      <c r="S33" s="43">
        <f t="shared" si="17"/>
        <v>1569</v>
      </c>
      <c r="T33" s="43">
        <f t="shared" si="18"/>
        <v>470</v>
      </c>
      <c r="U33" s="43">
        <f t="shared" si="19"/>
        <v>1647</v>
      </c>
      <c r="V33" s="43">
        <f t="shared" si="20"/>
        <v>493</v>
      </c>
      <c r="W33" s="43">
        <f t="shared" si="21"/>
        <v>1725</v>
      </c>
      <c r="X33" s="43">
        <f t="shared" si="22"/>
        <v>517</v>
      </c>
      <c r="Y33" s="43">
        <f t="shared" si="23"/>
        <v>1811</v>
      </c>
      <c r="Z33" s="43">
        <f t="shared" si="24"/>
        <v>538</v>
      </c>
      <c r="AA33" s="43">
        <f t="shared" si="25"/>
        <v>1882</v>
      </c>
      <c r="AB33" s="44">
        <f t="shared" si="26"/>
        <v>565</v>
      </c>
      <c r="AC33" s="45">
        <f t="shared" si="27"/>
        <v>1980</v>
      </c>
    </row>
    <row r="34" spans="1:29" s="46" customFormat="1" ht="11.15" customHeight="1">
      <c r="A34" s="42">
        <v>29</v>
      </c>
      <c r="B34" s="43">
        <f t="shared" si="0"/>
        <v>257</v>
      </c>
      <c r="C34" s="43">
        <f t="shared" si="1"/>
        <v>901</v>
      </c>
      <c r="D34" s="43">
        <f t="shared" si="2"/>
        <v>291</v>
      </c>
      <c r="E34" s="43">
        <f t="shared" si="3"/>
        <v>1018</v>
      </c>
      <c r="F34" s="43">
        <f t="shared" si="4"/>
        <v>313</v>
      </c>
      <c r="G34" s="43">
        <f t="shared" si="5"/>
        <v>1096</v>
      </c>
      <c r="H34" s="43">
        <f t="shared" si="6"/>
        <v>368</v>
      </c>
      <c r="I34" s="43">
        <f t="shared" si="7"/>
        <v>1286</v>
      </c>
      <c r="J34" s="43">
        <f t="shared" si="8"/>
        <v>383</v>
      </c>
      <c r="K34" s="43">
        <f t="shared" si="9"/>
        <v>1340</v>
      </c>
      <c r="L34" s="43">
        <f t="shared" si="10"/>
        <v>400</v>
      </c>
      <c r="M34" s="43">
        <f t="shared" si="11"/>
        <v>1403</v>
      </c>
      <c r="N34" s="43">
        <f t="shared" si="12"/>
        <v>415</v>
      </c>
      <c r="O34" s="43">
        <f t="shared" si="13"/>
        <v>1452</v>
      </c>
      <c r="P34" s="43">
        <f t="shared" si="14"/>
        <v>442</v>
      </c>
      <c r="Q34" s="43">
        <f t="shared" si="15"/>
        <v>1547</v>
      </c>
      <c r="R34" s="43">
        <f t="shared" si="16"/>
        <v>465</v>
      </c>
      <c r="S34" s="43">
        <f t="shared" si="17"/>
        <v>1624</v>
      </c>
      <c r="T34" s="43">
        <f t="shared" si="18"/>
        <v>488</v>
      </c>
      <c r="U34" s="43">
        <f t="shared" si="19"/>
        <v>1706</v>
      </c>
      <c r="V34" s="43">
        <f t="shared" si="20"/>
        <v>511</v>
      </c>
      <c r="W34" s="43">
        <f t="shared" si="21"/>
        <v>1787</v>
      </c>
      <c r="X34" s="43">
        <f t="shared" si="22"/>
        <v>536</v>
      </c>
      <c r="Y34" s="43">
        <f t="shared" si="23"/>
        <v>1875</v>
      </c>
      <c r="Z34" s="43">
        <f t="shared" si="24"/>
        <v>556</v>
      </c>
      <c r="AA34" s="43">
        <f t="shared" si="25"/>
        <v>1948</v>
      </c>
      <c r="AB34" s="44">
        <f t="shared" si="26"/>
        <v>586</v>
      </c>
      <c r="AC34" s="45">
        <f t="shared" si="27"/>
        <v>2050</v>
      </c>
    </row>
    <row r="35" spans="1:29" s="46" customFormat="1" ht="11.15" customHeight="1" thickBot="1">
      <c r="A35" s="47">
        <v>30</v>
      </c>
      <c r="B35" s="43">
        <f t="shared" si="0"/>
        <v>266</v>
      </c>
      <c r="C35" s="43">
        <f t="shared" si="1"/>
        <v>933</v>
      </c>
      <c r="D35" s="43">
        <f t="shared" si="2"/>
        <v>301</v>
      </c>
      <c r="E35" s="43">
        <f t="shared" si="3"/>
        <v>1054</v>
      </c>
      <c r="F35" s="43">
        <f t="shared" si="4"/>
        <v>324</v>
      </c>
      <c r="G35" s="43">
        <f t="shared" si="5"/>
        <v>1135</v>
      </c>
      <c r="H35" s="43">
        <f t="shared" si="6"/>
        <v>380</v>
      </c>
      <c r="I35" s="43">
        <f t="shared" si="7"/>
        <v>1331</v>
      </c>
      <c r="J35" s="43">
        <f t="shared" si="8"/>
        <v>396</v>
      </c>
      <c r="K35" s="43">
        <f t="shared" si="9"/>
        <v>1387</v>
      </c>
      <c r="L35" s="43">
        <f t="shared" si="10"/>
        <v>415</v>
      </c>
      <c r="M35" s="43">
        <f t="shared" si="11"/>
        <v>1452</v>
      </c>
      <c r="N35" s="43">
        <f t="shared" si="12"/>
        <v>429</v>
      </c>
      <c r="O35" s="43">
        <f t="shared" si="13"/>
        <v>1502</v>
      </c>
      <c r="P35" s="43">
        <f t="shared" si="14"/>
        <v>457</v>
      </c>
      <c r="Q35" s="43">
        <f t="shared" si="15"/>
        <v>1600</v>
      </c>
      <c r="R35" s="43">
        <f t="shared" si="16"/>
        <v>480</v>
      </c>
      <c r="S35" s="43">
        <f t="shared" si="17"/>
        <v>1681</v>
      </c>
      <c r="T35" s="43">
        <f t="shared" si="18"/>
        <v>504</v>
      </c>
      <c r="U35" s="43">
        <f t="shared" si="19"/>
        <v>1765</v>
      </c>
      <c r="V35" s="43">
        <f t="shared" si="20"/>
        <v>528</v>
      </c>
      <c r="W35" s="43">
        <f t="shared" si="21"/>
        <v>1848</v>
      </c>
      <c r="X35" s="43">
        <f t="shared" si="22"/>
        <v>554</v>
      </c>
      <c r="Y35" s="43">
        <f t="shared" si="23"/>
        <v>1941</v>
      </c>
      <c r="Z35" s="48">
        <f t="shared" si="24"/>
        <v>576</v>
      </c>
      <c r="AA35" s="48">
        <f t="shared" si="25"/>
        <v>2016</v>
      </c>
      <c r="AB35" s="48">
        <f t="shared" si="26"/>
        <v>607</v>
      </c>
      <c r="AC35" s="49">
        <f t="shared" si="27"/>
        <v>2121</v>
      </c>
    </row>
    <row r="36" spans="1:29" ht="3" customHeight="1" thickBo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1"/>
      <c r="AB36" s="50"/>
      <c r="AC36" s="50"/>
    </row>
    <row r="37" spans="1:29" ht="12" customHeight="1">
      <c r="A37" s="572"/>
      <c r="B37" s="564" t="s">
        <v>668</v>
      </c>
      <c r="C37" s="565"/>
      <c r="D37" s="564" t="s">
        <v>669</v>
      </c>
      <c r="E37" s="565"/>
      <c r="F37" s="564" t="s">
        <v>670</v>
      </c>
      <c r="G37" s="565"/>
      <c r="H37" s="564" t="s">
        <v>671</v>
      </c>
      <c r="I37" s="565"/>
      <c r="J37" s="564" t="s">
        <v>672</v>
      </c>
      <c r="K37" s="565"/>
      <c r="L37" s="564" t="s">
        <v>673</v>
      </c>
      <c r="M37" s="565"/>
      <c r="N37" s="564" t="s">
        <v>674</v>
      </c>
      <c r="O37" s="565"/>
      <c r="P37" s="564" t="s">
        <v>675</v>
      </c>
      <c r="Q37" s="565"/>
      <c r="R37" s="564" t="s">
        <v>676</v>
      </c>
      <c r="S37" s="565"/>
      <c r="T37" s="564" t="s">
        <v>677</v>
      </c>
      <c r="U37" s="565"/>
      <c r="V37" s="564" t="s">
        <v>678</v>
      </c>
      <c r="W37" s="565"/>
      <c r="X37" s="564" t="s">
        <v>679</v>
      </c>
      <c r="Y37" s="565"/>
      <c r="Z37" s="564" t="s">
        <v>680</v>
      </c>
      <c r="AA37" s="565"/>
      <c r="AB37" s="561"/>
      <c r="AC37" s="562"/>
    </row>
    <row r="38" spans="1:29" ht="12" customHeight="1">
      <c r="A38" s="573"/>
      <c r="B38" s="563">
        <v>26400</v>
      </c>
      <c r="C38" s="563"/>
      <c r="D38" s="559">
        <v>27600</v>
      </c>
      <c r="E38" s="560"/>
      <c r="F38" s="559">
        <v>28800</v>
      </c>
      <c r="G38" s="560"/>
      <c r="H38" s="559">
        <v>30300</v>
      </c>
      <c r="I38" s="560"/>
      <c r="J38" s="559">
        <v>31800</v>
      </c>
      <c r="K38" s="560"/>
      <c r="L38" s="559">
        <v>33300</v>
      </c>
      <c r="M38" s="560"/>
      <c r="N38" s="559">
        <v>34800</v>
      </c>
      <c r="O38" s="560"/>
      <c r="P38" s="559">
        <v>36300</v>
      </c>
      <c r="Q38" s="560"/>
      <c r="R38" s="559">
        <v>38200</v>
      </c>
      <c r="S38" s="560"/>
      <c r="T38" s="559">
        <v>40100</v>
      </c>
      <c r="U38" s="560"/>
      <c r="V38" s="559">
        <v>42000</v>
      </c>
      <c r="W38" s="560"/>
      <c r="X38" s="559">
        <v>43900</v>
      </c>
      <c r="Y38" s="560"/>
      <c r="Z38" s="559">
        <v>45800</v>
      </c>
      <c r="AA38" s="560"/>
      <c r="AB38" s="566"/>
      <c r="AC38" s="567"/>
    </row>
    <row r="39" spans="1:29" ht="12" customHeight="1">
      <c r="A39" s="574"/>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15" customHeight="1">
      <c r="A40" s="42">
        <v>1</v>
      </c>
      <c r="B40" s="43">
        <f t="shared" ref="B40:B69" si="28">ROUND($B$38*$A40/30*$AF$1*20/100,0)+ROUND($B$38*$A40/30*$AF$2*20/100,0)</f>
        <v>21</v>
      </c>
      <c r="C40" s="43">
        <f t="shared" ref="C40:C69" si="29">ROUND($B$38*$A40/30*$AF$1*70/100,0)+ROUND($B$38*$A40/30*$AF$2*70/100,0)</f>
        <v>74</v>
      </c>
      <c r="D40" s="43">
        <f t="shared" ref="D40:D69" si="30">ROUND($D$38*$A40/30*$AF$1*20/100,0)+ROUND($D$38*$A40/30*$AF$2*20/100,0)</f>
        <v>22</v>
      </c>
      <c r="E40" s="43">
        <f t="shared" ref="E40:E69" si="31">ROUND($D$38*$A40/30*$AF$1*70/100,0)+ROUND($D$38*$A40/30*$AF$2*70/100,0)</f>
        <v>77</v>
      </c>
      <c r="F40" s="43">
        <f t="shared" ref="F40:F69" si="32">ROUND($F$38*$A40/30*$AF$1*20/100,0)+ROUND($F$38*$A40/30*$AF$2*20/100,0)</f>
        <v>23</v>
      </c>
      <c r="G40" s="43">
        <f t="shared" ref="G40:G69" si="33">ROUND($F$38*$A40/30*$AF$1*70/100,0)+ROUND($F$38*$A40/30*$AF$2*70/100,0)</f>
        <v>81</v>
      </c>
      <c r="H40" s="43">
        <f t="shared" ref="H40:H69" si="34">ROUND($H$38*$A40/30*$AF$1*20/100,0)+ROUND($H$38*$A40/30*$AF$2*20/100,0)</f>
        <v>24</v>
      </c>
      <c r="I40" s="43">
        <f t="shared" ref="I40:I69" si="35">ROUND($H$38*$A40/30*$AF$1*70/100,0)+ROUND($H$38*$A40/30*$AF$2*70/100,0)</f>
        <v>85</v>
      </c>
      <c r="J40" s="43">
        <f t="shared" ref="J40:J69" si="36">ROUND($J$38*$A40/30*$AF$1*20/100,0)+ROUND($J$38*$A40/30*$AF$2*20/100,0)</f>
        <v>25</v>
      </c>
      <c r="K40" s="43">
        <f t="shared" ref="K40:K69" si="37">ROUND($J$38*$A40/30*$AF$1*70/100,0)+ROUND($J$38*$A40/30*$AF$2*70/100,0)</f>
        <v>89</v>
      </c>
      <c r="L40" s="43">
        <f t="shared" ref="L40:L69" si="38">ROUND($L$38*$A40/30*$AF$1*20/100,0)+ROUND($L$38*$A40/30*$AF$2*20/100,0)</f>
        <v>26</v>
      </c>
      <c r="M40" s="43">
        <f t="shared" ref="M40:M69" si="39">ROUND($L$38*$A40/30*$AF$1*70/100,0)+ROUND($L$38*$A40/30*$AF$2*70/100,0)</f>
        <v>93</v>
      </c>
      <c r="N40" s="43">
        <f t="shared" ref="N40:N69" si="40">ROUND($N$38*$A40/30*$AF$1*20/100,0)+ROUND($N$38*$A40/30*$AF$2*20/100,0)</f>
        <v>28</v>
      </c>
      <c r="O40" s="43">
        <f t="shared" ref="O40:O69" si="41">ROUND($N$38*$A40/30*$AF$1*70/100,0)+ROUND($N$38*$A40/30*$AF$2*70/100,0)</f>
        <v>97</v>
      </c>
      <c r="P40" s="43">
        <f t="shared" ref="P40:P69" si="42">ROUND($P$38*$A40/30*$AF$1*20/100,0)+ROUND($P$38*$A40/30*$AF$2*20/100,0)</f>
        <v>29</v>
      </c>
      <c r="Q40" s="43">
        <f t="shared" ref="Q40:Q69" si="43">ROUND($P$38*$A40/30*$AF$1*70/100,0)+ROUND($P$38*$A40/30*$AF$2*70/100,0)</f>
        <v>101</v>
      </c>
      <c r="R40" s="43">
        <f t="shared" ref="R40:R69" si="44">ROUND($R$38*$A40/30*$AF$1*20/100,0)+ROUND($R$38*$A40/30*$AF$2*20/100,0)</f>
        <v>31</v>
      </c>
      <c r="S40" s="43">
        <f t="shared" ref="S40:S69" si="45">ROUND($R$38*$A40/30*$AF$1*70/100,0)+ROUND($R$38*$A40/30*$AF$2*70/100,0)</f>
        <v>107</v>
      </c>
      <c r="T40" s="43">
        <f t="shared" ref="T40:T69" si="46">ROUND($T$38*$A40/30*$AF$1*20/100,0)+ROUND($T$38*$A40/30*$AF$2*20/100,0)</f>
        <v>32</v>
      </c>
      <c r="U40" s="43">
        <f t="shared" ref="U40:U69" si="47">ROUND($T$38*$A40/30*$AF$1*70/100,0)+ROUND($T$38*$A40/30*$AF$2*70/100,0)</f>
        <v>112</v>
      </c>
      <c r="V40" s="43">
        <f t="shared" ref="V40:V69" si="48">ROUND($V$38*$A40/30*$AF$1*20/100,0)+ROUND($V$38*$A40/30*$AF$2*20/100,0)</f>
        <v>34</v>
      </c>
      <c r="W40" s="43">
        <f t="shared" ref="W40:W69" si="49">ROUND($V$38*$A40/30*$AF$1*70/100,0)+ROUND($V$38*$A40/30*$AF$2*70/100,0)</f>
        <v>118</v>
      </c>
      <c r="X40" s="43">
        <f t="shared" ref="X40:X69" si="50">ROUND($X$38*$A40/30*$AF$1*20/100,0)+ROUND($X$38*$A40/30*$AF$2*20/100,0)</f>
        <v>35</v>
      </c>
      <c r="Y40" s="43">
        <f t="shared" ref="Y40:Y69" si="51">ROUND($X$38*$A40/30*$AF$1*70/100,0)+ROUND($X$38*$A40/30*$AF$2*70/100,0)</f>
        <v>123</v>
      </c>
      <c r="Z40" s="43">
        <f t="shared" ref="Z40:Z69" si="52">ROUND($Z$38*$A40/30*$AF$1*20/100,0)+ROUND($Z$38*$A40/30*$AF$2*20/100,0)</f>
        <v>37</v>
      </c>
      <c r="AA40" s="43">
        <f t="shared" ref="AA40:AA69" si="53">ROUND($Z$38*$A40/30*$AF$1*70/100,0)+ROUND($Z$38*$A40/30*$AF$2*70/100,0)</f>
        <v>129</v>
      </c>
      <c r="AB40" s="43"/>
      <c r="AC40" s="45"/>
    </row>
    <row r="41" spans="1:29" s="46" customFormat="1" ht="11.15" customHeight="1">
      <c r="A41" s="42">
        <v>2</v>
      </c>
      <c r="B41" s="43">
        <f t="shared" si="28"/>
        <v>43</v>
      </c>
      <c r="C41" s="43">
        <f t="shared" si="29"/>
        <v>148</v>
      </c>
      <c r="D41" s="43">
        <f t="shared" si="30"/>
        <v>44</v>
      </c>
      <c r="E41" s="43">
        <f t="shared" si="31"/>
        <v>155</v>
      </c>
      <c r="F41" s="43">
        <f t="shared" si="32"/>
        <v>46</v>
      </c>
      <c r="G41" s="43">
        <f t="shared" si="33"/>
        <v>161</v>
      </c>
      <c r="H41" s="43">
        <f t="shared" si="34"/>
        <v>48</v>
      </c>
      <c r="I41" s="43">
        <f t="shared" si="35"/>
        <v>170</v>
      </c>
      <c r="J41" s="43">
        <f t="shared" si="36"/>
        <v>51</v>
      </c>
      <c r="K41" s="43">
        <f t="shared" si="37"/>
        <v>178</v>
      </c>
      <c r="L41" s="43">
        <f t="shared" si="38"/>
        <v>53</v>
      </c>
      <c r="M41" s="43">
        <f t="shared" si="39"/>
        <v>187</v>
      </c>
      <c r="N41" s="43">
        <f t="shared" si="40"/>
        <v>56</v>
      </c>
      <c r="O41" s="43">
        <f t="shared" si="41"/>
        <v>195</v>
      </c>
      <c r="P41" s="43">
        <f t="shared" si="42"/>
        <v>58</v>
      </c>
      <c r="Q41" s="43">
        <f t="shared" si="43"/>
        <v>203</v>
      </c>
      <c r="R41" s="43">
        <f t="shared" si="44"/>
        <v>61</v>
      </c>
      <c r="S41" s="43">
        <f t="shared" si="45"/>
        <v>214</v>
      </c>
      <c r="T41" s="43">
        <f t="shared" si="46"/>
        <v>64</v>
      </c>
      <c r="U41" s="43">
        <f t="shared" si="47"/>
        <v>225</v>
      </c>
      <c r="V41" s="43">
        <f t="shared" si="48"/>
        <v>68</v>
      </c>
      <c r="W41" s="43">
        <f t="shared" si="49"/>
        <v>236</v>
      </c>
      <c r="X41" s="43">
        <f t="shared" si="50"/>
        <v>70</v>
      </c>
      <c r="Y41" s="43">
        <f t="shared" si="51"/>
        <v>245</v>
      </c>
      <c r="Z41" s="43">
        <f t="shared" si="52"/>
        <v>73</v>
      </c>
      <c r="AA41" s="43">
        <f t="shared" si="53"/>
        <v>256</v>
      </c>
      <c r="AB41" s="43"/>
      <c r="AC41" s="45"/>
    </row>
    <row r="42" spans="1:29" s="46" customFormat="1" ht="11.15" customHeight="1">
      <c r="A42" s="42">
        <v>3</v>
      </c>
      <c r="B42" s="43">
        <f t="shared" si="28"/>
        <v>63</v>
      </c>
      <c r="C42" s="43">
        <f t="shared" si="29"/>
        <v>221</v>
      </c>
      <c r="D42" s="43">
        <f t="shared" si="30"/>
        <v>67</v>
      </c>
      <c r="E42" s="43">
        <f t="shared" si="31"/>
        <v>232</v>
      </c>
      <c r="F42" s="43">
        <f t="shared" si="32"/>
        <v>69</v>
      </c>
      <c r="G42" s="43">
        <f t="shared" si="33"/>
        <v>242</v>
      </c>
      <c r="H42" s="43">
        <f t="shared" si="34"/>
        <v>73</v>
      </c>
      <c r="I42" s="43">
        <f t="shared" si="35"/>
        <v>254</v>
      </c>
      <c r="J42" s="43">
        <f t="shared" si="36"/>
        <v>76</v>
      </c>
      <c r="K42" s="43">
        <f t="shared" si="37"/>
        <v>267</v>
      </c>
      <c r="L42" s="43">
        <f t="shared" si="38"/>
        <v>80</v>
      </c>
      <c r="M42" s="43">
        <f t="shared" si="39"/>
        <v>279</v>
      </c>
      <c r="N42" s="43">
        <f t="shared" si="40"/>
        <v>84</v>
      </c>
      <c r="O42" s="43">
        <f t="shared" si="41"/>
        <v>292</v>
      </c>
      <c r="P42" s="43">
        <f t="shared" si="42"/>
        <v>87</v>
      </c>
      <c r="Q42" s="43">
        <f t="shared" si="43"/>
        <v>305</v>
      </c>
      <c r="R42" s="43">
        <f t="shared" si="44"/>
        <v>92</v>
      </c>
      <c r="S42" s="43">
        <f t="shared" si="45"/>
        <v>321</v>
      </c>
      <c r="T42" s="43">
        <f t="shared" si="46"/>
        <v>96</v>
      </c>
      <c r="U42" s="43">
        <f t="shared" si="47"/>
        <v>337</v>
      </c>
      <c r="V42" s="43">
        <f t="shared" si="48"/>
        <v>100</v>
      </c>
      <c r="W42" s="43">
        <f t="shared" si="49"/>
        <v>352</v>
      </c>
      <c r="X42" s="43">
        <f t="shared" si="50"/>
        <v>106</v>
      </c>
      <c r="Y42" s="43">
        <f t="shared" si="51"/>
        <v>369</v>
      </c>
      <c r="Z42" s="43">
        <f t="shared" si="52"/>
        <v>110</v>
      </c>
      <c r="AA42" s="43">
        <f t="shared" si="53"/>
        <v>385</v>
      </c>
      <c r="AB42" s="43"/>
      <c r="AC42" s="45"/>
    </row>
    <row r="43" spans="1:29" s="46" customFormat="1" ht="11.15" customHeight="1">
      <c r="A43" s="42">
        <v>4</v>
      </c>
      <c r="B43" s="43">
        <f t="shared" si="28"/>
        <v>84</v>
      </c>
      <c r="C43" s="43">
        <f t="shared" si="29"/>
        <v>296</v>
      </c>
      <c r="D43" s="43">
        <f t="shared" si="30"/>
        <v>88</v>
      </c>
      <c r="E43" s="43">
        <f t="shared" si="31"/>
        <v>309</v>
      </c>
      <c r="F43" s="43">
        <f t="shared" si="32"/>
        <v>92</v>
      </c>
      <c r="G43" s="43">
        <f t="shared" si="33"/>
        <v>323</v>
      </c>
      <c r="H43" s="43">
        <f t="shared" si="34"/>
        <v>97</v>
      </c>
      <c r="I43" s="43">
        <f t="shared" si="35"/>
        <v>339</v>
      </c>
      <c r="J43" s="43">
        <f t="shared" si="36"/>
        <v>101</v>
      </c>
      <c r="K43" s="43">
        <f t="shared" si="37"/>
        <v>356</v>
      </c>
      <c r="L43" s="43">
        <f t="shared" si="38"/>
        <v>107</v>
      </c>
      <c r="M43" s="43">
        <f t="shared" si="39"/>
        <v>373</v>
      </c>
      <c r="N43" s="43">
        <f t="shared" si="40"/>
        <v>111</v>
      </c>
      <c r="O43" s="43">
        <f t="shared" si="41"/>
        <v>389</v>
      </c>
      <c r="P43" s="43">
        <f t="shared" si="42"/>
        <v>116</v>
      </c>
      <c r="Q43" s="43">
        <f t="shared" si="43"/>
        <v>407</v>
      </c>
      <c r="R43" s="43">
        <f t="shared" si="44"/>
        <v>122</v>
      </c>
      <c r="S43" s="43">
        <f t="shared" si="45"/>
        <v>428</v>
      </c>
      <c r="T43" s="43">
        <f t="shared" si="46"/>
        <v>129</v>
      </c>
      <c r="U43" s="43">
        <f t="shared" si="47"/>
        <v>449</v>
      </c>
      <c r="V43" s="43">
        <f t="shared" si="48"/>
        <v>134</v>
      </c>
      <c r="W43" s="43">
        <f t="shared" si="49"/>
        <v>470</v>
      </c>
      <c r="X43" s="43">
        <f t="shared" si="50"/>
        <v>141</v>
      </c>
      <c r="Y43" s="43">
        <f t="shared" si="51"/>
        <v>492</v>
      </c>
      <c r="Z43" s="43">
        <f t="shared" si="52"/>
        <v>146</v>
      </c>
      <c r="AA43" s="43">
        <f t="shared" si="53"/>
        <v>513</v>
      </c>
      <c r="AB43" s="43"/>
      <c r="AC43" s="45"/>
    </row>
    <row r="44" spans="1:29" s="46" customFormat="1" ht="11.15" customHeight="1">
      <c r="A44" s="42">
        <v>5</v>
      </c>
      <c r="B44" s="43">
        <f t="shared" si="28"/>
        <v>106</v>
      </c>
      <c r="C44" s="43">
        <f t="shared" si="29"/>
        <v>370</v>
      </c>
      <c r="D44" s="43">
        <f t="shared" si="30"/>
        <v>110</v>
      </c>
      <c r="E44" s="43">
        <f t="shared" si="31"/>
        <v>386</v>
      </c>
      <c r="F44" s="43">
        <f t="shared" si="32"/>
        <v>116</v>
      </c>
      <c r="G44" s="43">
        <f t="shared" si="33"/>
        <v>404</v>
      </c>
      <c r="H44" s="43">
        <f t="shared" si="34"/>
        <v>121</v>
      </c>
      <c r="I44" s="43">
        <f t="shared" si="35"/>
        <v>424</v>
      </c>
      <c r="J44" s="43">
        <f t="shared" si="36"/>
        <v>128</v>
      </c>
      <c r="K44" s="43">
        <f t="shared" si="37"/>
        <v>445</v>
      </c>
      <c r="L44" s="43">
        <f t="shared" si="38"/>
        <v>133</v>
      </c>
      <c r="M44" s="43">
        <f t="shared" si="39"/>
        <v>466</v>
      </c>
      <c r="N44" s="43">
        <f t="shared" si="40"/>
        <v>140</v>
      </c>
      <c r="O44" s="43">
        <f t="shared" si="41"/>
        <v>488</v>
      </c>
      <c r="P44" s="43">
        <f t="shared" si="42"/>
        <v>145</v>
      </c>
      <c r="Q44" s="43">
        <f t="shared" si="43"/>
        <v>508</v>
      </c>
      <c r="R44" s="43">
        <f t="shared" si="44"/>
        <v>153</v>
      </c>
      <c r="S44" s="43">
        <f t="shared" si="45"/>
        <v>535</v>
      </c>
      <c r="T44" s="43">
        <f t="shared" si="46"/>
        <v>160</v>
      </c>
      <c r="U44" s="43">
        <f t="shared" si="47"/>
        <v>562</v>
      </c>
      <c r="V44" s="43">
        <f t="shared" si="48"/>
        <v>168</v>
      </c>
      <c r="W44" s="43">
        <f t="shared" si="49"/>
        <v>588</v>
      </c>
      <c r="X44" s="43">
        <f t="shared" si="50"/>
        <v>176</v>
      </c>
      <c r="Y44" s="43">
        <f t="shared" si="51"/>
        <v>614</v>
      </c>
      <c r="Z44" s="43">
        <f t="shared" si="52"/>
        <v>183</v>
      </c>
      <c r="AA44" s="43">
        <f t="shared" si="53"/>
        <v>641</v>
      </c>
      <c r="AB44" s="43"/>
      <c r="AC44" s="45"/>
    </row>
    <row r="45" spans="1:29" s="46" customFormat="1" ht="11.15" customHeight="1">
      <c r="A45" s="42">
        <v>6</v>
      </c>
      <c r="B45" s="43">
        <f t="shared" si="28"/>
        <v>127</v>
      </c>
      <c r="C45" s="43">
        <f t="shared" si="29"/>
        <v>444</v>
      </c>
      <c r="D45" s="43">
        <f t="shared" si="30"/>
        <v>132</v>
      </c>
      <c r="E45" s="43">
        <f t="shared" si="31"/>
        <v>464</v>
      </c>
      <c r="F45" s="43">
        <f t="shared" si="32"/>
        <v>139</v>
      </c>
      <c r="G45" s="43">
        <f t="shared" si="33"/>
        <v>484</v>
      </c>
      <c r="H45" s="43">
        <f t="shared" si="34"/>
        <v>145</v>
      </c>
      <c r="I45" s="43">
        <f t="shared" si="35"/>
        <v>509</v>
      </c>
      <c r="J45" s="43">
        <f t="shared" si="36"/>
        <v>153</v>
      </c>
      <c r="K45" s="43">
        <f t="shared" si="37"/>
        <v>535</v>
      </c>
      <c r="L45" s="43">
        <f t="shared" si="38"/>
        <v>160</v>
      </c>
      <c r="M45" s="43">
        <f t="shared" si="39"/>
        <v>560</v>
      </c>
      <c r="N45" s="43">
        <f t="shared" si="40"/>
        <v>167</v>
      </c>
      <c r="O45" s="43">
        <f t="shared" si="41"/>
        <v>585</v>
      </c>
      <c r="P45" s="43">
        <f t="shared" si="42"/>
        <v>175</v>
      </c>
      <c r="Q45" s="43">
        <f t="shared" si="43"/>
        <v>610</v>
      </c>
      <c r="R45" s="43">
        <f t="shared" si="44"/>
        <v>183</v>
      </c>
      <c r="S45" s="43">
        <f t="shared" si="45"/>
        <v>641</v>
      </c>
      <c r="T45" s="43">
        <f t="shared" si="46"/>
        <v>192</v>
      </c>
      <c r="U45" s="43">
        <f t="shared" si="47"/>
        <v>674</v>
      </c>
      <c r="V45" s="43">
        <f t="shared" si="48"/>
        <v>202</v>
      </c>
      <c r="W45" s="43">
        <f t="shared" si="49"/>
        <v>706</v>
      </c>
      <c r="X45" s="43">
        <f t="shared" si="50"/>
        <v>211</v>
      </c>
      <c r="Y45" s="43">
        <f t="shared" si="51"/>
        <v>737</v>
      </c>
      <c r="Z45" s="43">
        <f t="shared" si="52"/>
        <v>220</v>
      </c>
      <c r="AA45" s="43">
        <f t="shared" si="53"/>
        <v>769</v>
      </c>
      <c r="AB45" s="43"/>
      <c r="AC45" s="45"/>
    </row>
    <row r="46" spans="1:29" s="46" customFormat="1" ht="11.15" customHeight="1">
      <c r="A46" s="42">
        <v>7</v>
      </c>
      <c r="B46" s="43">
        <f t="shared" si="28"/>
        <v>148</v>
      </c>
      <c r="C46" s="43">
        <f t="shared" si="29"/>
        <v>517</v>
      </c>
      <c r="D46" s="43">
        <f t="shared" si="30"/>
        <v>155</v>
      </c>
      <c r="E46" s="43">
        <f t="shared" si="31"/>
        <v>541</v>
      </c>
      <c r="F46" s="43">
        <f t="shared" si="32"/>
        <v>161</v>
      </c>
      <c r="G46" s="43">
        <f t="shared" si="33"/>
        <v>564</v>
      </c>
      <c r="H46" s="43">
        <f t="shared" si="34"/>
        <v>170</v>
      </c>
      <c r="I46" s="43">
        <f t="shared" si="35"/>
        <v>593</v>
      </c>
      <c r="J46" s="43">
        <f t="shared" si="36"/>
        <v>178</v>
      </c>
      <c r="K46" s="43">
        <f t="shared" si="37"/>
        <v>623</v>
      </c>
      <c r="L46" s="43">
        <f t="shared" si="38"/>
        <v>187</v>
      </c>
      <c r="M46" s="43">
        <f t="shared" si="39"/>
        <v>652</v>
      </c>
      <c r="N46" s="43">
        <f t="shared" si="40"/>
        <v>195</v>
      </c>
      <c r="O46" s="43">
        <f t="shared" si="41"/>
        <v>682</v>
      </c>
      <c r="P46" s="43">
        <f t="shared" si="42"/>
        <v>203</v>
      </c>
      <c r="Q46" s="43">
        <f t="shared" si="43"/>
        <v>711</v>
      </c>
      <c r="R46" s="43">
        <f t="shared" si="44"/>
        <v>214</v>
      </c>
      <c r="S46" s="43">
        <f t="shared" si="45"/>
        <v>748</v>
      </c>
      <c r="T46" s="43">
        <f t="shared" si="46"/>
        <v>225</v>
      </c>
      <c r="U46" s="43">
        <f t="shared" si="47"/>
        <v>785</v>
      </c>
      <c r="V46" s="43">
        <f t="shared" si="48"/>
        <v>236</v>
      </c>
      <c r="W46" s="43">
        <f t="shared" si="49"/>
        <v>824</v>
      </c>
      <c r="X46" s="43">
        <f t="shared" si="50"/>
        <v>245</v>
      </c>
      <c r="Y46" s="43">
        <f t="shared" si="51"/>
        <v>861</v>
      </c>
      <c r="Z46" s="43">
        <f t="shared" si="52"/>
        <v>256</v>
      </c>
      <c r="AA46" s="43">
        <f t="shared" si="53"/>
        <v>898</v>
      </c>
      <c r="AB46" s="43"/>
      <c r="AC46" s="45"/>
    </row>
    <row r="47" spans="1:29" s="46" customFormat="1" ht="11.15" customHeight="1">
      <c r="A47" s="42">
        <v>8</v>
      </c>
      <c r="B47" s="43">
        <f t="shared" si="28"/>
        <v>169</v>
      </c>
      <c r="C47" s="43">
        <f t="shared" si="29"/>
        <v>591</v>
      </c>
      <c r="D47" s="43">
        <f t="shared" si="30"/>
        <v>177</v>
      </c>
      <c r="E47" s="43">
        <f t="shared" si="31"/>
        <v>619</v>
      </c>
      <c r="F47" s="43">
        <f t="shared" si="32"/>
        <v>184</v>
      </c>
      <c r="G47" s="43">
        <f t="shared" si="33"/>
        <v>645</v>
      </c>
      <c r="H47" s="43">
        <f t="shared" si="34"/>
        <v>194</v>
      </c>
      <c r="I47" s="43">
        <f t="shared" si="35"/>
        <v>679</v>
      </c>
      <c r="J47" s="43">
        <f t="shared" si="36"/>
        <v>204</v>
      </c>
      <c r="K47" s="43">
        <f t="shared" si="37"/>
        <v>712</v>
      </c>
      <c r="L47" s="43">
        <f t="shared" si="38"/>
        <v>213</v>
      </c>
      <c r="M47" s="43">
        <f t="shared" si="39"/>
        <v>746</v>
      </c>
      <c r="N47" s="43">
        <f t="shared" si="40"/>
        <v>223</v>
      </c>
      <c r="O47" s="43">
        <f t="shared" si="41"/>
        <v>780</v>
      </c>
      <c r="P47" s="43">
        <f t="shared" si="42"/>
        <v>232</v>
      </c>
      <c r="Q47" s="43">
        <f t="shared" si="43"/>
        <v>813</v>
      </c>
      <c r="R47" s="43">
        <f t="shared" si="44"/>
        <v>244</v>
      </c>
      <c r="S47" s="43">
        <f t="shared" si="45"/>
        <v>855</v>
      </c>
      <c r="T47" s="43">
        <f t="shared" si="46"/>
        <v>256</v>
      </c>
      <c r="U47" s="43">
        <f t="shared" si="47"/>
        <v>898</v>
      </c>
      <c r="V47" s="43">
        <f t="shared" si="48"/>
        <v>268</v>
      </c>
      <c r="W47" s="43">
        <f t="shared" si="49"/>
        <v>940</v>
      </c>
      <c r="X47" s="43">
        <f t="shared" si="50"/>
        <v>281</v>
      </c>
      <c r="Y47" s="43">
        <f t="shared" si="51"/>
        <v>983</v>
      </c>
      <c r="Z47" s="43">
        <f t="shared" si="52"/>
        <v>293</v>
      </c>
      <c r="AA47" s="43">
        <f t="shared" si="53"/>
        <v>1025</v>
      </c>
      <c r="AB47" s="43"/>
      <c r="AC47" s="45"/>
    </row>
    <row r="48" spans="1:29" s="46" customFormat="1" ht="11.15" customHeight="1">
      <c r="A48" s="42">
        <v>9</v>
      </c>
      <c r="B48" s="43">
        <f t="shared" si="28"/>
        <v>190</v>
      </c>
      <c r="C48" s="43">
        <f t="shared" si="29"/>
        <v>665</v>
      </c>
      <c r="D48" s="43">
        <f t="shared" si="30"/>
        <v>199</v>
      </c>
      <c r="E48" s="43">
        <f t="shared" si="31"/>
        <v>696</v>
      </c>
      <c r="F48" s="43">
        <f t="shared" si="32"/>
        <v>207</v>
      </c>
      <c r="G48" s="43">
        <f t="shared" si="33"/>
        <v>725</v>
      </c>
      <c r="H48" s="43">
        <f t="shared" si="34"/>
        <v>218</v>
      </c>
      <c r="I48" s="43">
        <f t="shared" si="35"/>
        <v>764</v>
      </c>
      <c r="J48" s="43">
        <f t="shared" si="36"/>
        <v>229</v>
      </c>
      <c r="K48" s="43">
        <f t="shared" si="37"/>
        <v>802</v>
      </c>
      <c r="L48" s="43">
        <f t="shared" si="38"/>
        <v>240</v>
      </c>
      <c r="M48" s="43">
        <f t="shared" si="39"/>
        <v>839</v>
      </c>
      <c r="N48" s="43">
        <f t="shared" si="40"/>
        <v>251</v>
      </c>
      <c r="O48" s="43">
        <f t="shared" si="41"/>
        <v>877</v>
      </c>
      <c r="P48" s="43">
        <f t="shared" si="42"/>
        <v>262</v>
      </c>
      <c r="Q48" s="43">
        <f t="shared" si="43"/>
        <v>915</v>
      </c>
      <c r="R48" s="43">
        <f t="shared" si="44"/>
        <v>275</v>
      </c>
      <c r="S48" s="43">
        <f t="shared" si="45"/>
        <v>962</v>
      </c>
      <c r="T48" s="43">
        <f t="shared" si="46"/>
        <v>289</v>
      </c>
      <c r="U48" s="43">
        <f t="shared" si="47"/>
        <v>1010</v>
      </c>
      <c r="V48" s="43">
        <f t="shared" si="48"/>
        <v>302</v>
      </c>
      <c r="W48" s="43">
        <f t="shared" si="49"/>
        <v>1058</v>
      </c>
      <c r="X48" s="43">
        <f t="shared" si="50"/>
        <v>316</v>
      </c>
      <c r="Y48" s="43">
        <f t="shared" si="51"/>
        <v>1106</v>
      </c>
      <c r="Z48" s="43">
        <f t="shared" si="52"/>
        <v>329</v>
      </c>
      <c r="AA48" s="43">
        <f t="shared" si="53"/>
        <v>1154</v>
      </c>
      <c r="AB48" s="43"/>
      <c r="AC48" s="45"/>
    </row>
    <row r="49" spans="1:29" s="46" customFormat="1" ht="11.15" customHeight="1">
      <c r="A49" s="42">
        <v>10</v>
      </c>
      <c r="B49" s="43">
        <f t="shared" si="28"/>
        <v>212</v>
      </c>
      <c r="C49" s="43">
        <f t="shared" si="29"/>
        <v>740</v>
      </c>
      <c r="D49" s="43">
        <f t="shared" si="30"/>
        <v>220</v>
      </c>
      <c r="E49" s="43">
        <f t="shared" si="31"/>
        <v>772</v>
      </c>
      <c r="F49" s="43">
        <f t="shared" si="32"/>
        <v>230</v>
      </c>
      <c r="G49" s="43">
        <f t="shared" si="33"/>
        <v>806</v>
      </c>
      <c r="H49" s="43">
        <f t="shared" si="34"/>
        <v>242</v>
      </c>
      <c r="I49" s="43">
        <f t="shared" si="35"/>
        <v>849</v>
      </c>
      <c r="J49" s="43">
        <f t="shared" si="36"/>
        <v>254</v>
      </c>
      <c r="K49" s="43">
        <f t="shared" si="37"/>
        <v>890</v>
      </c>
      <c r="L49" s="43">
        <f t="shared" si="38"/>
        <v>266</v>
      </c>
      <c r="M49" s="43">
        <f t="shared" si="39"/>
        <v>933</v>
      </c>
      <c r="N49" s="43">
        <f t="shared" si="40"/>
        <v>278</v>
      </c>
      <c r="O49" s="43">
        <f t="shared" si="41"/>
        <v>974</v>
      </c>
      <c r="P49" s="43">
        <f t="shared" si="42"/>
        <v>290</v>
      </c>
      <c r="Q49" s="43">
        <f t="shared" si="43"/>
        <v>1017</v>
      </c>
      <c r="R49" s="43">
        <f t="shared" si="44"/>
        <v>305</v>
      </c>
      <c r="S49" s="43">
        <f t="shared" si="45"/>
        <v>1069</v>
      </c>
      <c r="T49" s="43">
        <f t="shared" si="46"/>
        <v>321</v>
      </c>
      <c r="U49" s="43">
        <f t="shared" si="47"/>
        <v>1123</v>
      </c>
      <c r="V49" s="43">
        <f t="shared" si="48"/>
        <v>336</v>
      </c>
      <c r="W49" s="43">
        <f t="shared" si="49"/>
        <v>1176</v>
      </c>
      <c r="X49" s="43">
        <f t="shared" si="50"/>
        <v>351</v>
      </c>
      <c r="Y49" s="43">
        <f t="shared" si="51"/>
        <v>1229</v>
      </c>
      <c r="Z49" s="43">
        <f t="shared" si="52"/>
        <v>367</v>
      </c>
      <c r="AA49" s="43">
        <f t="shared" si="53"/>
        <v>1283</v>
      </c>
      <c r="AB49" s="43"/>
      <c r="AC49" s="45"/>
    </row>
    <row r="50" spans="1:29" s="46" customFormat="1" ht="11.15" customHeight="1">
      <c r="A50" s="42">
        <v>11</v>
      </c>
      <c r="B50" s="43">
        <f t="shared" si="28"/>
        <v>232</v>
      </c>
      <c r="C50" s="43">
        <f t="shared" si="29"/>
        <v>813</v>
      </c>
      <c r="D50" s="43">
        <f t="shared" si="30"/>
        <v>243</v>
      </c>
      <c r="E50" s="43">
        <f t="shared" si="31"/>
        <v>850</v>
      </c>
      <c r="F50" s="43">
        <f t="shared" si="32"/>
        <v>253</v>
      </c>
      <c r="G50" s="43">
        <f t="shared" si="33"/>
        <v>887</v>
      </c>
      <c r="H50" s="43">
        <f t="shared" si="34"/>
        <v>266</v>
      </c>
      <c r="I50" s="43">
        <f t="shared" si="35"/>
        <v>933</v>
      </c>
      <c r="J50" s="43">
        <f t="shared" si="36"/>
        <v>280</v>
      </c>
      <c r="K50" s="43">
        <f t="shared" si="37"/>
        <v>980</v>
      </c>
      <c r="L50" s="43">
        <f t="shared" si="38"/>
        <v>293</v>
      </c>
      <c r="M50" s="43">
        <f t="shared" si="39"/>
        <v>1025</v>
      </c>
      <c r="N50" s="43">
        <f t="shared" si="40"/>
        <v>307</v>
      </c>
      <c r="O50" s="43">
        <f t="shared" si="41"/>
        <v>1072</v>
      </c>
      <c r="P50" s="43">
        <f t="shared" si="42"/>
        <v>320</v>
      </c>
      <c r="Q50" s="43">
        <f t="shared" si="43"/>
        <v>1118</v>
      </c>
      <c r="R50" s="43">
        <f t="shared" si="44"/>
        <v>336</v>
      </c>
      <c r="S50" s="43">
        <f t="shared" si="45"/>
        <v>1177</v>
      </c>
      <c r="T50" s="43">
        <f t="shared" si="46"/>
        <v>352</v>
      </c>
      <c r="U50" s="43">
        <f t="shared" si="47"/>
        <v>1235</v>
      </c>
      <c r="V50" s="43">
        <f t="shared" si="48"/>
        <v>370</v>
      </c>
      <c r="W50" s="43">
        <f t="shared" si="49"/>
        <v>1294</v>
      </c>
      <c r="X50" s="43">
        <f t="shared" si="50"/>
        <v>386</v>
      </c>
      <c r="Y50" s="43">
        <f t="shared" si="51"/>
        <v>1352</v>
      </c>
      <c r="Z50" s="43">
        <f t="shared" si="52"/>
        <v>403</v>
      </c>
      <c r="AA50" s="43">
        <f t="shared" si="53"/>
        <v>1411</v>
      </c>
      <c r="AB50" s="43"/>
      <c r="AC50" s="45"/>
    </row>
    <row r="51" spans="1:29" s="46" customFormat="1" ht="11.15" customHeight="1">
      <c r="A51" s="42">
        <v>12</v>
      </c>
      <c r="B51" s="43">
        <f t="shared" si="28"/>
        <v>253</v>
      </c>
      <c r="C51" s="43">
        <f t="shared" si="29"/>
        <v>887</v>
      </c>
      <c r="D51" s="43">
        <f t="shared" si="30"/>
        <v>265</v>
      </c>
      <c r="E51" s="43">
        <f t="shared" si="31"/>
        <v>927</v>
      </c>
      <c r="F51" s="43">
        <f t="shared" si="32"/>
        <v>276</v>
      </c>
      <c r="G51" s="43">
        <f t="shared" si="33"/>
        <v>968</v>
      </c>
      <c r="H51" s="43">
        <f t="shared" si="34"/>
        <v>291</v>
      </c>
      <c r="I51" s="43">
        <f t="shared" si="35"/>
        <v>1018</v>
      </c>
      <c r="J51" s="43">
        <f t="shared" si="36"/>
        <v>305</v>
      </c>
      <c r="K51" s="43">
        <f t="shared" si="37"/>
        <v>1068</v>
      </c>
      <c r="L51" s="43">
        <f t="shared" si="38"/>
        <v>320</v>
      </c>
      <c r="M51" s="43">
        <f t="shared" si="39"/>
        <v>1119</v>
      </c>
      <c r="N51" s="43">
        <f t="shared" si="40"/>
        <v>334</v>
      </c>
      <c r="O51" s="43">
        <f t="shared" si="41"/>
        <v>1169</v>
      </c>
      <c r="P51" s="43">
        <f t="shared" si="42"/>
        <v>348</v>
      </c>
      <c r="Q51" s="43">
        <f t="shared" si="43"/>
        <v>1220</v>
      </c>
      <c r="R51" s="43">
        <f t="shared" si="44"/>
        <v>367</v>
      </c>
      <c r="S51" s="43">
        <f t="shared" si="45"/>
        <v>1284</v>
      </c>
      <c r="T51" s="43">
        <f t="shared" si="46"/>
        <v>385</v>
      </c>
      <c r="U51" s="43">
        <f t="shared" si="47"/>
        <v>1347</v>
      </c>
      <c r="V51" s="43">
        <f t="shared" si="48"/>
        <v>404</v>
      </c>
      <c r="W51" s="43">
        <f t="shared" si="49"/>
        <v>1412</v>
      </c>
      <c r="X51" s="43">
        <f t="shared" si="50"/>
        <v>421</v>
      </c>
      <c r="Y51" s="43">
        <f t="shared" si="51"/>
        <v>1475</v>
      </c>
      <c r="Z51" s="43">
        <f t="shared" si="52"/>
        <v>440</v>
      </c>
      <c r="AA51" s="43">
        <f t="shared" si="53"/>
        <v>1539</v>
      </c>
      <c r="AB51" s="43"/>
      <c r="AC51" s="45"/>
    </row>
    <row r="52" spans="1:29" s="46" customFormat="1" ht="11.15" customHeight="1">
      <c r="A52" s="42">
        <v>13</v>
      </c>
      <c r="B52" s="43">
        <f t="shared" si="28"/>
        <v>275</v>
      </c>
      <c r="C52" s="43">
        <f t="shared" si="29"/>
        <v>961</v>
      </c>
      <c r="D52" s="43">
        <f t="shared" si="30"/>
        <v>287</v>
      </c>
      <c r="E52" s="43">
        <f t="shared" si="31"/>
        <v>1005</v>
      </c>
      <c r="F52" s="43">
        <f t="shared" si="32"/>
        <v>300</v>
      </c>
      <c r="G52" s="43">
        <f t="shared" si="33"/>
        <v>1048</v>
      </c>
      <c r="H52" s="43">
        <f t="shared" si="34"/>
        <v>315</v>
      </c>
      <c r="I52" s="43">
        <f t="shared" si="35"/>
        <v>1103</v>
      </c>
      <c r="J52" s="43">
        <f t="shared" si="36"/>
        <v>331</v>
      </c>
      <c r="K52" s="43">
        <f t="shared" si="37"/>
        <v>1157</v>
      </c>
      <c r="L52" s="43">
        <f t="shared" si="38"/>
        <v>346</v>
      </c>
      <c r="M52" s="43">
        <f t="shared" si="39"/>
        <v>1212</v>
      </c>
      <c r="N52" s="43">
        <f t="shared" si="40"/>
        <v>362</v>
      </c>
      <c r="O52" s="43">
        <f t="shared" si="41"/>
        <v>1267</v>
      </c>
      <c r="P52" s="43">
        <f t="shared" si="42"/>
        <v>377</v>
      </c>
      <c r="Q52" s="43">
        <f t="shared" si="43"/>
        <v>1321</v>
      </c>
      <c r="R52" s="43">
        <f t="shared" si="44"/>
        <v>397</v>
      </c>
      <c r="S52" s="43">
        <f t="shared" si="45"/>
        <v>1391</v>
      </c>
      <c r="T52" s="43">
        <f t="shared" si="46"/>
        <v>417</v>
      </c>
      <c r="U52" s="43">
        <f t="shared" si="47"/>
        <v>1460</v>
      </c>
      <c r="V52" s="43">
        <f t="shared" si="48"/>
        <v>436</v>
      </c>
      <c r="W52" s="43">
        <f t="shared" si="49"/>
        <v>1528</v>
      </c>
      <c r="X52" s="43">
        <f t="shared" si="50"/>
        <v>457</v>
      </c>
      <c r="Y52" s="43">
        <f t="shared" si="51"/>
        <v>1598</v>
      </c>
      <c r="Z52" s="43">
        <f t="shared" si="52"/>
        <v>477</v>
      </c>
      <c r="AA52" s="43">
        <f t="shared" si="53"/>
        <v>1667</v>
      </c>
      <c r="AB52" s="43"/>
      <c r="AC52" s="45"/>
    </row>
    <row r="53" spans="1:29" s="46" customFormat="1" ht="11.15" customHeight="1">
      <c r="A53" s="42">
        <v>14</v>
      </c>
      <c r="B53" s="43">
        <f t="shared" si="28"/>
        <v>296</v>
      </c>
      <c r="C53" s="43">
        <f t="shared" si="29"/>
        <v>1035</v>
      </c>
      <c r="D53" s="43">
        <f t="shared" si="30"/>
        <v>309</v>
      </c>
      <c r="E53" s="43">
        <f t="shared" si="31"/>
        <v>1082</v>
      </c>
      <c r="F53" s="43">
        <f t="shared" si="32"/>
        <v>323</v>
      </c>
      <c r="G53" s="43">
        <f t="shared" si="33"/>
        <v>1129</v>
      </c>
      <c r="H53" s="43">
        <f t="shared" si="34"/>
        <v>339</v>
      </c>
      <c r="I53" s="43">
        <f t="shared" si="35"/>
        <v>1188</v>
      </c>
      <c r="J53" s="43">
        <f t="shared" si="36"/>
        <v>356</v>
      </c>
      <c r="K53" s="43">
        <f t="shared" si="37"/>
        <v>1247</v>
      </c>
      <c r="L53" s="43">
        <f t="shared" si="38"/>
        <v>373</v>
      </c>
      <c r="M53" s="43">
        <f t="shared" si="39"/>
        <v>1306</v>
      </c>
      <c r="N53" s="43">
        <f t="shared" si="40"/>
        <v>389</v>
      </c>
      <c r="O53" s="43">
        <f t="shared" si="41"/>
        <v>1364</v>
      </c>
      <c r="P53" s="43">
        <f t="shared" si="42"/>
        <v>407</v>
      </c>
      <c r="Q53" s="43">
        <f t="shared" si="43"/>
        <v>1423</v>
      </c>
      <c r="R53" s="43">
        <f t="shared" si="44"/>
        <v>428</v>
      </c>
      <c r="S53" s="43">
        <f t="shared" si="45"/>
        <v>1498</v>
      </c>
      <c r="T53" s="43">
        <f t="shared" si="46"/>
        <v>449</v>
      </c>
      <c r="U53" s="43">
        <f t="shared" si="47"/>
        <v>1572</v>
      </c>
      <c r="V53" s="43">
        <f t="shared" si="48"/>
        <v>470</v>
      </c>
      <c r="W53" s="43">
        <f t="shared" si="49"/>
        <v>1646</v>
      </c>
      <c r="X53" s="43">
        <f t="shared" si="50"/>
        <v>492</v>
      </c>
      <c r="Y53" s="43">
        <f t="shared" si="51"/>
        <v>1720</v>
      </c>
      <c r="Z53" s="43">
        <f t="shared" si="52"/>
        <v>513</v>
      </c>
      <c r="AA53" s="43">
        <f t="shared" si="53"/>
        <v>1796</v>
      </c>
      <c r="AB53" s="43"/>
      <c r="AC53" s="45"/>
    </row>
    <row r="54" spans="1:29" s="46" customFormat="1" ht="11.15" customHeight="1">
      <c r="A54" s="42">
        <v>15</v>
      </c>
      <c r="B54" s="43">
        <f t="shared" si="28"/>
        <v>316</v>
      </c>
      <c r="C54" s="43">
        <f t="shared" si="29"/>
        <v>1108</v>
      </c>
      <c r="D54" s="43">
        <f t="shared" si="30"/>
        <v>332</v>
      </c>
      <c r="E54" s="43">
        <f t="shared" si="31"/>
        <v>1160</v>
      </c>
      <c r="F54" s="43">
        <f t="shared" si="32"/>
        <v>346</v>
      </c>
      <c r="G54" s="43">
        <f t="shared" si="33"/>
        <v>1210</v>
      </c>
      <c r="H54" s="43">
        <f t="shared" si="34"/>
        <v>363</v>
      </c>
      <c r="I54" s="43">
        <f t="shared" si="35"/>
        <v>1273</v>
      </c>
      <c r="J54" s="43">
        <f t="shared" si="36"/>
        <v>382</v>
      </c>
      <c r="K54" s="43">
        <f t="shared" si="37"/>
        <v>1335</v>
      </c>
      <c r="L54" s="43">
        <f t="shared" si="38"/>
        <v>399</v>
      </c>
      <c r="M54" s="43">
        <f t="shared" si="39"/>
        <v>1399</v>
      </c>
      <c r="N54" s="43">
        <f t="shared" si="40"/>
        <v>418</v>
      </c>
      <c r="O54" s="43">
        <f t="shared" si="41"/>
        <v>1462</v>
      </c>
      <c r="P54" s="43">
        <f t="shared" si="42"/>
        <v>435</v>
      </c>
      <c r="Q54" s="43">
        <f t="shared" si="43"/>
        <v>1525</v>
      </c>
      <c r="R54" s="43">
        <f t="shared" si="44"/>
        <v>458</v>
      </c>
      <c r="S54" s="43">
        <f t="shared" si="45"/>
        <v>1605</v>
      </c>
      <c r="T54" s="43">
        <f t="shared" si="46"/>
        <v>481</v>
      </c>
      <c r="U54" s="43">
        <f t="shared" si="47"/>
        <v>1684</v>
      </c>
      <c r="V54" s="43">
        <f t="shared" si="48"/>
        <v>504</v>
      </c>
      <c r="W54" s="43">
        <f t="shared" si="49"/>
        <v>1764</v>
      </c>
      <c r="X54" s="43">
        <f t="shared" si="50"/>
        <v>527</v>
      </c>
      <c r="Y54" s="43">
        <f t="shared" si="51"/>
        <v>1844</v>
      </c>
      <c r="Z54" s="43">
        <f t="shared" si="52"/>
        <v>550</v>
      </c>
      <c r="AA54" s="43">
        <f t="shared" si="53"/>
        <v>1923</v>
      </c>
      <c r="AB54" s="43"/>
      <c r="AC54" s="45"/>
    </row>
    <row r="55" spans="1:29" s="46" customFormat="1" ht="11.15" customHeight="1">
      <c r="A55" s="42">
        <v>16</v>
      </c>
      <c r="B55" s="43">
        <f t="shared" si="28"/>
        <v>338</v>
      </c>
      <c r="C55" s="43">
        <f t="shared" si="29"/>
        <v>1183</v>
      </c>
      <c r="D55" s="43">
        <f t="shared" si="30"/>
        <v>353</v>
      </c>
      <c r="E55" s="43">
        <f t="shared" si="31"/>
        <v>1236</v>
      </c>
      <c r="F55" s="43">
        <f t="shared" si="32"/>
        <v>369</v>
      </c>
      <c r="G55" s="43">
        <f t="shared" si="33"/>
        <v>1291</v>
      </c>
      <c r="H55" s="43">
        <f t="shared" si="34"/>
        <v>388</v>
      </c>
      <c r="I55" s="43">
        <f t="shared" si="35"/>
        <v>1357</v>
      </c>
      <c r="J55" s="43">
        <f t="shared" si="36"/>
        <v>407</v>
      </c>
      <c r="K55" s="43">
        <f t="shared" si="37"/>
        <v>1425</v>
      </c>
      <c r="L55" s="43">
        <f t="shared" si="38"/>
        <v>427</v>
      </c>
      <c r="M55" s="43">
        <f t="shared" si="39"/>
        <v>1492</v>
      </c>
      <c r="N55" s="43">
        <f t="shared" si="40"/>
        <v>445</v>
      </c>
      <c r="O55" s="43">
        <f t="shared" si="41"/>
        <v>1559</v>
      </c>
      <c r="P55" s="43">
        <f t="shared" si="42"/>
        <v>465</v>
      </c>
      <c r="Q55" s="43">
        <f t="shared" si="43"/>
        <v>1627</v>
      </c>
      <c r="R55" s="43">
        <f t="shared" si="44"/>
        <v>489</v>
      </c>
      <c r="S55" s="43">
        <f t="shared" si="45"/>
        <v>1712</v>
      </c>
      <c r="T55" s="43">
        <f t="shared" si="46"/>
        <v>514</v>
      </c>
      <c r="U55" s="43">
        <f t="shared" si="47"/>
        <v>1797</v>
      </c>
      <c r="V55" s="43">
        <f t="shared" si="48"/>
        <v>538</v>
      </c>
      <c r="W55" s="43">
        <f t="shared" si="49"/>
        <v>1882</v>
      </c>
      <c r="X55" s="43">
        <f t="shared" si="50"/>
        <v>562</v>
      </c>
      <c r="Y55" s="43">
        <f t="shared" si="51"/>
        <v>1967</v>
      </c>
      <c r="Z55" s="43">
        <f t="shared" si="52"/>
        <v>586</v>
      </c>
      <c r="AA55" s="43">
        <f t="shared" si="53"/>
        <v>2052</v>
      </c>
      <c r="AB55" s="43"/>
      <c r="AC55" s="45"/>
    </row>
    <row r="56" spans="1:29" s="46" customFormat="1" ht="11.15" customHeight="1">
      <c r="A56" s="42">
        <v>17</v>
      </c>
      <c r="B56" s="43">
        <f t="shared" si="28"/>
        <v>359</v>
      </c>
      <c r="C56" s="43">
        <f t="shared" si="29"/>
        <v>1257</v>
      </c>
      <c r="D56" s="43">
        <f t="shared" si="30"/>
        <v>375</v>
      </c>
      <c r="E56" s="43">
        <f t="shared" si="31"/>
        <v>1313</v>
      </c>
      <c r="F56" s="43">
        <f t="shared" si="32"/>
        <v>392</v>
      </c>
      <c r="G56" s="43">
        <f t="shared" si="33"/>
        <v>1371</v>
      </c>
      <c r="H56" s="43">
        <f t="shared" si="34"/>
        <v>412</v>
      </c>
      <c r="I56" s="43">
        <f t="shared" si="35"/>
        <v>1442</v>
      </c>
      <c r="J56" s="43">
        <f t="shared" si="36"/>
        <v>432</v>
      </c>
      <c r="K56" s="43">
        <f t="shared" si="37"/>
        <v>1514</v>
      </c>
      <c r="L56" s="43">
        <f t="shared" si="38"/>
        <v>453</v>
      </c>
      <c r="M56" s="43">
        <f t="shared" si="39"/>
        <v>1585</v>
      </c>
      <c r="N56" s="43">
        <f t="shared" si="40"/>
        <v>473</v>
      </c>
      <c r="O56" s="43">
        <f t="shared" si="41"/>
        <v>1656</v>
      </c>
      <c r="P56" s="43">
        <f t="shared" si="42"/>
        <v>494</v>
      </c>
      <c r="Q56" s="43">
        <f t="shared" si="43"/>
        <v>1728</v>
      </c>
      <c r="R56" s="43">
        <f t="shared" si="44"/>
        <v>519</v>
      </c>
      <c r="S56" s="43">
        <f t="shared" si="45"/>
        <v>1819</v>
      </c>
      <c r="T56" s="43">
        <f t="shared" si="46"/>
        <v>545</v>
      </c>
      <c r="U56" s="43">
        <f t="shared" si="47"/>
        <v>1909</v>
      </c>
      <c r="V56" s="43">
        <f t="shared" si="48"/>
        <v>572</v>
      </c>
      <c r="W56" s="43">
        <f t="shared" si="49"/>
        <v>2000</v>
      </c>
      <c r="X56" s="43">
        <f t="shared" si="50"/>
        <v>597</v>
      </c>
      <c r="Y56" s="43">
        <f t="shared" si="51"/>
        <v>2090</v>
      </c>
      <c r="Z56" s="43">
        <f t="shared" si="52"/>
        <v>623</v>
      </c>
      <c r="AA56" s="43">
        <f t="shared" si="53"/>
        <v>2180</v>
      </c>
      <c r="AB56" s="43"/>
      <c r="AC56" s="45"/>
    </row>
    <row r="57" spans="1:29" s="46" customFormat="1" ht="11.15" customHeight="1">
      <c r="A57" s="42">
        <v>18</v>
      </c>
      <c r="B57" s="43">
        <f t="shared" si="28"/>
        <v>380</v>
      </c>
      <c r="C57" s="43">
        <f t="shared" si="29"/>
        <v>1331</v>
      </c>
      <c r="D57" s="43">
        <f t="shared" si="30"/>
        <v>397</v>
      </c>
      <c r="E57" s="43">
        <f t="shared" si="31"/>
        <v>1391</v>
      </c>
      <c r="F57" s="43">
        <f t="shared" si="32"/>
        <v>415</v>
      </c>
      <c r="G57" s="43">
        <f t="shared" si="33"/>
        <v>1452</v>
      </c>
      <c r="H57" s="43">
        <f t="shared" si="34"/>
        <v>436</v>
      </c>
      <c r="I57" s="43">
        <f t="shared" si="35"/>
        <v>1527</v>
      </c>
      <c r="J57" s="43">
        <f t="shared" si="36"/>
        <v>458</v>
      </c>
      <c r="K57" s="43">
        <f t="shared" si="37"/>
        <v>1603</v>
      </c>
      <c r="L57" s="43">
        <f t="shared" si="38"/>
        <v>480</v>
      </c>
      <c r="M57" s="43">
        <f t="shared" si="39"/>
        <v>1678</v>
      </c>
      <c r="N57" s="43">
        <f t="shared" si="40"/>
        <v>501</v>
      </c>
      <c r="O57" s="43">
        <f t="shared" si="41"/>
        <v>1754</v>
      </c>
      <c r="P57" s="43">
        <f t="shared" si="42"/>
        <v>523</v>
      </c>
      <c r="Q57" s="43">
        <f t="shared" si="43"/>
        <v>1829</v>
      </c>
      <c r="R57" s="43">
        <f t="shared" si="44"/>
        <v>550</v>
      </c>
      <c r="S57" s="43">
        <f t="shared" si="45"/>
        <v>1925</v>
      </c>
      <c r="T57" s="43">
        <f t="shared" si="46"/>
        <v>577</v>
      </c>
      <c r="U57" s="43">
        <f t="shared" si="47"/>
        <v>2021</v>
      </c>
      <c r="V57" s="43">
        <f t="shared" si="48"/>
        <v>604</v>
      </c>
      <c r="W57" s="43">
        <f t="shared" si="49"/>
        <v>2116</v>
      </c>
      <c r="X57" s="43">
        <f t="shared" si="50"/>
        <v>632</v>
      </c>
      <c r="Y57" s="43">
        <f t="shared" si="51"/>
        <v>2212</v>
      </c>
      <c r="Z57" s="43">
        <f t="shared" si="52"/>
        <v>660</v>
      </c>
      <c r="AA57" s="43">
        <f t="shared" si="53"/>
        <v>2308</v>
      </c>
      <c r="AB57" s="43"/>
      <c r="AC57" s="45"/>
    </row>
    <row r="58" spans="1:29" s="46" customFormat="1" ht="11.15" customHeight="1">
      <c r="A58" s="42">
        <v>19</v>
      </c>
      <c r="B58" s="43">
        <f t="shared" si="28"/>
        <v>401</v>
      </c>
      <c r="C58" s="43">
        <f t="shared" si="29"/>
        <v>1404</v>
      </c>
      <c r="D58" s="43">
        <f t="shared" si="30"/>
        <v>420</v>
      </c>
      <c r="E58" s="43">
        <f t="shared" si="31"/>
        <v>1468</v>
      </c>
      <c r="F58" s="43">
        <f t="shared" si="32"/>
        <v>437</v>
      </c>
      <c r="G58" s="43">
        <f t="shared" si="33"/>
        <v>1532</v>
      </c>
      <c r="H58" s="43">
        <f t="shared" si="34"/>
        <v>460</v>
      </c>
      <c r="I58" s="43">
        <f t="shared" si="35"/>
        <v>1612</v>
      </c>
      <c r="J58" s="43">
        <f t="shared" si="36"/>
        <v>483</v>
      </c>
      <c r="K58" s="43">
        <f t="shared" si="37"/>
        <v>1692</v>
      </c>
      <c r="L58" s="43">
        <f t="shared" si="38"/>
        <v>506</v>
      </c>
      <c r="M58" s="43">
        <f t="shared" si="39"/>
        <v>1772</v>
      </c>
      <c r="N58" s="43">
        <f t="shared" si="40"/>
        <v>529</v>
      </c>
      <c r="O58" s="43">
        <f t="shared" si="41"/>
        <v>1851</v>
      </c>
      <c r="P58" s="43">
        <f t="shared" si="42"/>
        <v>552</v>
      </c>
      <c r="Q58" s="43">
        <f t="shared" si="43"/>
        <v>1931</v>
      </c>
      <c r="R58" s="43">
        <f t="shared" si="44"/>
        <v>580</v>
      </c>
      <c r="S58" s="43">
        <f t="shared" si="45"/>
        <v>2032</v>
      </c>
      <c r="T58" s="43">
        <f t="shared" si="46"/>
        <v>610</v>
      </c>
      <c r="U58" s="43">
        <f t="shared" si="47"/>
        <v>2134</v>
      </c>
      <c r="V58" s="43">
        <f t="shared" si="48"/>
        <v>638</v>
      </c>
      <c r="W58" s="43">
        <f t="shared" si="49"/>
        <v>2234</v>
      </c>
      <c r="X58" s="43">
        <f t="shared" si="50"/>
        <v>668</v>
      </c>
      <c r="Y58" s="43">
        <f t="shared" si="51"/>
        <v>2336</v>
      </c>
      <c r="Z58" s="43">
        <f t="shared" si="52"/>
        <v>696</v>
      </c>
      <c r="AA58" s="43">
        <f t="shared" si="53"/>
        <v>2437</v>
      </c>
      <c r="AB58" s="43"/>
      <c r="AC58" s="45"/>
    </row>
    <row r="59" spans="1:29" s="46" customFormat="1" ht="11.15" customHeight="1">
      <c r="A59" s="42">
        <v>20</v>
      </c>
      <c r="B59" s="43">
        <f t="shared" si="28"/>
        <v>422</v>
      </c>
      <c r="C59" s="43">
        <f t="shared" si="29"/>
        <v>1478</v>
      </c>
      <c r="D59" s="43">
        <f t="shared" si="30"/>
        <v>442</v>
      </c>
      <c r="E59" s="43">
        <f t="shared" si="31"/>
        <v>1546</v>
      </c>
      <c r="F59" s="43">
        <f t="shared" si="32"/>
        <v>460</v>
      </c>
      <c r="G59" s="43">
        <f t="shared" si="33"/>
        <v>1612</v>
      </c>
      <c r="H59" s="43">
        <f t="shared" si="34"/>
        <v>484</v>
      </c>
      <c r="I59" s="43">
        <f t="shared" si="35"/>
        <v>1696</v>
      </c>
      <c r="J59" s="43">
        <f t="shared" si="36"/>
        <v>508</v>
      </c>
      <c r="K59" s="43">
        <f t="shared" si="37"/>
        <v>1780</v>
      </c>
      <c r="L59" s="43">
        <f t="shared" si="38"/>
        <v>532</v>
      </c>
      <c r="M59" s="43">
        <f t="shared" si="39"/>
        <v>1864</v>
      </c>
      <c r="N59" s="43">
        <f t="shared" si="40"/>
        <v>556</v>
      </c>
      <c r="O59" s="43">
        <f t="shared" si="41"/>
        <v>1948</v>
      </c>
      <c r="P59" s="43">
        <f t="shared" si="42"/>
        <v>580</v>
      </c>
      <c r="Q59" s="43">
        <f t="shared" si="43"/>
        <v>2032</v>
      </c>
      <c r="R59" s="43">
        <f t="shared" si="44"/>
        <v>611</v>
      </c>
      <c r="S59" s="43">
        <f t="shared" si="45"/>
        <v>2139</v>
      </c>
      <c r="T59" s="43">
        <f t="shared" si="46"/>
        <v>641</v>
      </c>
      <c r="U59" s="43">
        <f t="shared" si="47"/>
        <v>2245</v>
      </c>
      <c r="V59" s="43">
        <f t="shared" si="48"/>
        <v>672</v>
      </c>
      <c r="W59" s="43">
        <f t="shared" si="49"/>
        <v>2352</v>
      </c>
      <c r="X59" s="43">
        <f t="shared" si="50"/>
        <v>703</v>
      </c>
      <c r="Y59" s="43">
        <f t="shared" si="51"/>
        <v>2459</v>
      </c>
      <c r="Z59" s="43">
        <f t="shared" si="52"/>
        <v>733</v>
      </c>
      <c r="AA59" s="43">
        <f t="shared" si="53"/>
        <v>2565</v>
      </c>
      <c r="AB59" s="43"/>
      <c r="AC59" s="45"/>
    </row>
    <row r="60" spans="1:29" s="46" customFormat="1" ht="11.15" customHeight="1">
      <c r="A60" s="42">
        <v>21</v>
      </c>
      <c r="B60" s="43">
        <f t="shared" si="28"/>
        <v>444</v>
      </c>
      <c r="C60" s="43">
        <f t="shared" si="29"/>
        <v>1552</v>
      </c>
      <c r="D60" s="43">
        <f t="shared" si="30"/>
        <v>464</v>
      </c>
      <c r="E60" s="43">
        <f t="shared" si="31"/>
        <v>1623</v>
      </c>
      <c r="F60" s="43">
        <f t="shared" si="32"/>
        <v>484</v>
      </c>
      <c r="G60" s="43">
        <f t="shared" si="33"/>
        <v>1693</v>
      </c>
      <c r="H60" s="43">
        <f t="shared" si="34"/>
        <v>509</v>
      </c>
      <c r="I60" s="43">
        <f t="shared" si="35"/>
        <v>1781</v>
      </c>
      <c r="J60" s="43">
        <f t="shared" si="36"/>
        <v>535</v>
      </c>
      <c r="K60" s="43">
        <f t="shared" si="37"/>
        <v>1870</v>
      </c>
      <c r="L60" s="43">
        <f t="shared" si="38"/>
        <v>560</v>
      </c>
      <c r="M60" s="43">
        <f t="shared" si="39"/>
        <v>1958</v>
      </c>
      <c r="N60" s="43">
        <f t="shared" si="40"/>
        <v>585</v>
      </c>
      <c r="O60" s="43">
        <f t="shared" si="41"/>
        <v>2047</v>
      </c>
      <c r="P60" s="43">
        <f t="shared" si="42"/>
        <v>610</v>
      </c>
      <c r="Q60" s="43">
        <f t="shared" si="43"/>
        <v>2135</v>
      </c>
      <c r="R60" s="43">
        <f t="shared" si="44"/>
        <v>641</v>
      </c>
      <c r="S60" s="43">
        <f t="shared" si="45"/>
        <v>2246</v>
      </c>
      <c r="T60" s="43">
        <f t="shared" si="46"/>
        <v>674</v>
      </c>
      <c r="U60" s="43">
        <f t="shared" si="47"/>
        <v>2357</v>
      </c>
      <c r="V60" s="43">
        <f t="shared" si="48"/>
        <v>706</v>
      </c>
      <c r="W60" s="43">
        <f t="shared" si="49"/>
        <v>2470</v>
      </c>
      <c r="X60" s="43">
        <f t="shared" si="50"/>
        <v>737</v>
      </c>
      <c r="Y60" s="43">
        <f t="shared" si="51"/>
        <v>2581</v>
      </c>
      <c r="Z60" s="43">
        <f t="shared" si="52"/>
        <v>769</v>
      </c>
      <c r="AA60" s="43">
        <f t="shared" si="53"/>
        <v>2693</v>
      </c>
      <c r="AB60" s="43"/>
      <c r="AC60" s="45"/>
    </row>
    <row r="61" spans="1:29" s="46" customFormat="1" ht="11.15" customHeight="1">
      <c r="A61" s="42">
        <v>22</v>
      </c>
      <c r="B61" s="43">
        <f t="shared" si="28"/>
        <v>465</v>
      </c>
      <c r="C61" s="43">
        <f t="shared" si="29"/>
        <v>1627</v>
      </c>
      <c r="D61" s="43">
        <f t="shared" si="30"/>
        <v>485</v>
      </c>
      <c r="E61" s="43">
        <f t="shared" si="31"/>
        <v>1700</v>
      </c>
      <c r="F61" s="43">
        <f t="shared" si="32"/>
        <v>507</v>
      </c>
      <c r="G61" s="43">
        <f t="shared" si="33"/>
        <v>1774</v>
      </c>
      <c r="H61" s="43">
        <f t="shared" si="34"/>
        <v>533</v>
      </c>
      <c r="I61" s="43">
        <f t="shared" si="35"/>
        <v>1867</v>
      </c>
      <c r="J61" s="43">
        <f t="shared" si="36"/>
        <v>560</v>
      </c>
      <c r="K61" s="43">
        <f t="shared" si="37"/>
        <v>1959</v>
      </c>
      <c r="L61" s="43">
        <f t="shared" si="38"/>
        <v>586</v>
      </c>
      <c r="M61" s="43">
        <f t="shared" si="39"/>
        <v>2051</v>
      </c>
      <c r="N61" s="43">
        <f t="shared" si="40"/>
        <v>612</v>
      </c>
      <c r="O61" s="43">
        <f t="shared" si="41"/>
        <v>2144</v>
      </c>
      <c r="P61" s="43">
        <f t="shared" si="42"/>
        <v>639</v>
      </c>
      <c r="Q61" s="43">
        <f t="shared" si="43"/>
        <v>2236</v>
      </c>
      <c r="R61" s="43">
        <f t="shared" si="44"/>
        <v>672</v>
      </c>
      <c r="S61" s="43">
        <f t="shared" si="45"/>
        <v>2353</v>
      </c>
      <c r="T61" s="43">
        <f t="shared" si="46"/>
        <v>706</v>
      </c>
      <c r="U61" s="43">
        <f t="shared" si="47"/>
        <v>2470</v>
      </c>
      <c r="V61" s="43">
        <f t="shared" si="48"/>
        <v>740</v>
      </c>
      <c r="W61" s="43">
        <f t="shared" si="49"/>
        <v>2588</v>
      </c>
      <c r="X61" s="43">
        <f t="shared" si="50"/>
        <v>772</v>
      </c>
      <c r="Y61" s="43">
        <f t="shared" si="51"/>
        <v>2704</v>
      </c>
      <c r="Z61" s="43">
        <f t="shared" si="52"/>
        <v>806</v>
      </c>
      <c r="AA61" s="43">
        <f t="shared" si="53"/>
        <v>2821</v>
      </c>
      <c r="AB61" s="43"/>
      <c r="AC61" s="45"/>
    </row>
    <row r="62" spans="1:29" s="46" customFormat="1" ht="11.15" customHeight="1">
      <c r="A62" s="42">
        <v>23</v>
      </c>
      <c r="B62" s="43">
        <f t="shared" si="28"/>
        <v>485</v>
      </c>
      <c r="C62" s="43">
        <f t="shared" si="29"/>
        <v>1700</v>
      </c>
      <c r="D62" s="43">
        <f t="shared" si="30"/>
        <v>508</v>
      </c>
      <c r="E62" s="43">
        <f t="shared" si="31"/>
        <v>1777</v>
      </c>
      <c r="F62" s="43">
        <f t="shared" si="32"/>
        <v>530</v>
      </c>
      <c r="G62" s="43">
        <f t="shared" si="33"/>
        <v>1855</v>
      </c>
      <c r="H62" s="43">
        <f t="shared" si="34"/>
        <v>557</v>
      </c>
      <c r="I62" s="43">
        <f t="shared" si="35"/>
        <v>1952</v>
      </c>
      <c r="J62" s="43">
        <f t="shared" si="36"/>
        <v>585</v>
      </c>
      <c r="K62" s="43">
        <f t="shared" si="37"/>
        <v>2048</v>
      </c>
      <c r="L62" s="43">
        <f t="shared" si="38"/>
        <v>613</v>
      </c>
      <c r="M62" s="43">
        <f t="shared" si="39"/>
        <v>2145</v>
      </c>
      <c r="N62" s="43">
        <f t="shared" si="40"/>
        <v>640</v>
      </c>
      <c r="O62" s="43">
        <f t="shared" si="41"/>
        <v>2241</v>
      </c>
      <c r="P62" s="43">
        <f t="shared" si="42"/>
        <v>668</v>
      </c>
      <c r="Q62" s="43">
        <f t="shared" si="43"/>
        <v>2338</v>
      </c>
      <c r="R62" s="43">
        <f t="shared" si="44"/>
        <v>703</v>
      </c>
      <c r="S62" s="43">
        <f t="shared" si="45"/>
        <v>2460</v>
      </c>
      <c r="T62" s="43">
        <f t="shared" si="46"/>
        <v>737</v>
      </c>
      <c r="U62" s="43">
        <f t="shared" si="47"/>
        <v>2582</v>
      </c>
      <c r="V62" s="43">
        <f t="shared" si="48"/>
        <v>772</v>
      </c>
      <c r="W62" s="43">
        <f t="shared" si="49"/>
        <v>2704</v>
      </c>
      <c r="X62" s="43">
        <f t="shared" si="50"/>
        <v>807</v>
      </c>
      <c r="Y62" s="43">
        <f t="shared" si="51"/>
        <v>2828</v>
      </c>
      <c r="Z62" s="43">
        <f t="shared" si="52"/>
        <v>842</v>
      </c>
      <c r="AA62" s="43">
        <f t="shared" si="53"/>
        <v>2950</v>
      </c>
      <c r="AB62" s="43"/>
      <c r="AC62" s="45"/>
    </row>
    <row r="63" spans="1:29" s="46" customFormat="1" ht="11.15" customHeight="1">
      <c r="A63" s="42">
        <v>24</v>
      </c>
      <c r="B63" s="43">
        <f t="shared" si="28"/>
        <v>507</v>
      </c>
      <c r="C63" s="43">
        <f t="shared" si="29"/>
        <v>1774</v>
      </c>
      <c r="D63" s="43">
        <f t="shared" si="30"/>
        <v>530</v>
      </c>
      <c r="E63" s="43">
        <f t="shared" si="31"/>
        <v>1855</v>
      </c>
      <c r="F63" s="43">
        <f t="shared" si="32"/>
        <v>553</v>
      </c>
      <c r="G63" s="43">
        <f t="shared" si="33"/>
        <v>1935</v>
      </c>
      <c r="H63" s="43">
        <f t="shared" si="34"/>
        <v>581</v>
      </c>
      <c r="I63" s="43">
        <f t="shared" si="35"/>
        <v>2036</v>
      </c>
      <c r="J63" s="43">
        <f t="shared" si="36"/>
        <v>611</v>
      </c>
      <c r="K63" s="43">
        <f t="shared" si="37"/>
        <v>2137</v>
      </c>
      <c r="L63" s="43">
        <f t="shared" si="38"/>
        <v>639</v>
      </c>
      <c r="M63" s="43">
        <f t="shared" si="39"/>
        <v>2237</v>
      </c>
      <c r="N63" s="43">
        <f t="shared" si="40"/>
        <v>668</v>
      </c>
      <c r="O63" s="43">
        <f t="shared" si="41"/>
        <v>2339</v>
      </c>
      <c r="P63" s="43">
        <f t="shared" si="42"/>
        <v>697</v>
      </c>
      <c r="Q63" s="43">
        <f t="shared" si="43"/>
        <v>2439</v>
      </c>
      <c r="R63" s="43">
        <f t="shared" si="44"/>
        <v>733</v>
      </c>
      <c r="S63" s="43">
        <f t="shared" si="45"/>
        <v>2567</v>
      </c>
      <c r="T63" s="43">
        <f t="shared" si="46"/>
        <v>770</v>
      </c>
      <c r="U63" s="43">
        <f t="shared" si="47"/>
        <v>2695</v>
      </c>
      <c r="V63" s="43">
        <f t="shared" si="48"/>
        <v>806</v>
      </c>
      <c r="W63" s="43">
        <f t="shared" si="49"/>
        <v>2822</v>
      </c>
      <c r="X63" s="43">
        <f t="shared" si="50"/>
        <v>843</v>
      </c>
      <c r="Y63" s="43">
        <f t="shared" si="51"/>
        <v>2950</v>
      </c>
      <c r="Z63" s="43">
        <f t="shared" si="52"/>
        <v>879</v>
      </c>
      <c r="AA63" s="43">
        <f t="shared" si="53"/>
        <v>3077</v>
      </c>
      <c r="AB63" s="43"/>
      <c r="AC63" s="45"/>
    </row>
    <row r="64" spans="1:29" s="46" customFormat="1" ht="11.15" customHeight="1">
      <c r="A64" s="42">
        <v>25</v>
      </c>
      <c r="B64" s="43">
        <f t="shared" si="28"/>
        <v>528</v>
      </c>
      <c r="C64" s="43">
        <f t="shared" si="29"/>
        <v>1848</v>
      </c>
      <c r="D64" s="43">
        <f t="shared" si="30"/>
        <v>552</v>
      </c>
      <c r="E64" s="43">
        <f t="shared" si="31"/>
        <v>1932</v>
      </c>
      <c r="F64" s="43">
        <f t="shared" si="32"/>
        <v>576</v>
      </c>
      <c r="G64" s="43">
        <f t="shared" si="33"/>
        <v>2016</v>
      </c>
      <c r="H64" s="43">
        <f t="shared" si="34"/>
        <v>607</v>
      </c>
      <c r="I64" s="43">
        <f t="shared" si="35"/>
        <v>2121</v>
      </c>
      <c r="J64" s="43">
        <f t="shared" si="36"/>
        <v>636</v>
      </c>
      <c r="K64" s="43">
        <f t="shared" si="37"/>
        <v>2227</v>
      </c>
      <c r="L64" s="43">
        <f t="shared" si="38"/>
        <v>667</v>
      </c>
      <c r="M64" s="43">
        <f t="shared" si="39"/>
        <v>2331</v>
      </c>
      <c r="N64" s="43">
        <f t="shared" si="40"/>
        <v>696</v>
      </c>
      <c r="O64" s="43">
        <f t="shared" si="41"/>
        <v>2436</v>
      </c>
      <c r="P64" s="43">
        <f t="shared" si="42"/>
        <v>727</v>
      </c>
      <c r="Q64" s="43">
        <f t="shared" si="43"/>
        <v>2541</v>
      </c>
      <c r="R64" s="43">
        <f t="shared" si="44"/>
        <v>764</v>
      </c>
      <c r="S64" s="43">
        <f t="shared" si="45"/>
        <v>2674</v>
      </c>
      <c r="T64" s="43">
        <f t="shared" si="46"/>
        <v>802</v>
      </c>
      <c r="U64" s="43">
        <f t="shared" si="47"/>
        <v>2807</v>
      </c>
      <c r="V64" s="43">
        <f t="shared" si="48"/>
        <v>840</v>
      </c>
      <c r="W64" s="43">
        <f t="shared" si="49"/>
        <v>2940</v>
      </c>
      <c r="X64" s="43">
        <f t="shared" si="50"/>
        <v>878</v>
      </c>
      <c r="Y64" s="43">
        <f t="shared" si="51"/>
        <v>3073</v>
      </c>
      <c r="Z64" s="43">
        <f t="shared" si="52"/>
        <v>916</v>
      </c>
      <c r="AA64" s="43">
        <f t="shared" si="53"/>
        <v>3206</v>
      </c>
      <c r="AB64" s="43"/>
      <c r="AC64" s="45"/>
    </row>
    <row r="65" spans="1:29" s="46" customFormat="1" ht="11.15" customHeight="1">
      <c r="A65" s="42">
        <v>26</v>
      </c>
      <c r="B65" s="43">
        <f t="shared" si="28"/>
        <v>549</v>
      </c>
      <c r="C65" s="43">
        <f t="shared" si="29"/>
        <v>1922</v>
      </c>
      <c r="D65" s="43">
        <f t="shared" si="30"/>
        <v>574</v>
      </c>
      <c r="E65" s="43">
        <f t="shared" si="31"/>
        <v>2009</v>
      </c>
      <c r="F65" s="43">
        <f t="shared" si="32"/>
        <v>599</v>
      </c>
      <c r="G65" s="43">
        <f t="shared" si="33"/>
        <v>2097</v>
      </c>
      <c r="H65" s="43">
        <f t="shared" si="34"/>
        <v>631</v>
      </c>
      <c r="I65" s="43">
        <f t="shared" si="35"/>
        <v>2206</v>
      </c>
      <c r="J65" s="43">
        <f t="shared" si="36"/>
        <v>661</v>
      </c>
      <c r="K65" s="43">
        <f t="shared" si="37"/>
        <v>2315</v>
      </c>
      <c r="L65" s="43">
        <f t="shared" si="38"/>
        <v>693</v>
      </c>
      <c r="M65" s="43">
        <f t="shared" si="39"/>
        <v>2424</v>
      </c>
      <c r="N65" s="43">
        <f t="shared" si="40"/>
        <v>724</v>
      </c>
      <c r="O65" s="43">
        <f t="shared" si="41"/>
        <v>2533</v>
      </c>
      <c r="P65" s="43">
        <f t="shared" si="42"/>
        <v>755</v>
      </c>
      <c r="Q65" s="43">
        <f t="shared" si="43"/>
        <v>2642</v>
      </c>
      <c r="R65" s="43">
        <f t="shared" si="44"/>
        <v>794</v>
      </c>
      <c r="S65" s="43">
        <f t="shared" si="45"/>
        <v>2781</v>
      </c>
      <c r="T65" s="43">
        <f t="shared" si="46"/>
        <v>835</v>
      </c>
      <c r="U65" s="43">
        <f t="shared" si="47"/>
        <v>2919</v>
      </c>
      <c r="V65" s="43">
        <f t="shared" si="48"/>
        <v>874</v>
      </c>
      <c r="W65" s="43">
        <f t="shared" si="49"/>
        <v>3058</v>
      </c>
      <c r="X65" s="43">
        <f t="shared" si="50"/>
        <v>913</v>
      </c>
      <c r="Y65" s="43">
        <f t="shared" si="51"/>
        <v>3196</v>
      </c>
      <c r="Z65" s="43">
        <f t="shared" si="52"/>
        <v>952</v>
      </c>
      <c r="AA65" s="43">
        <f t="shared" si="53"/>
        <v>3334</v>
      </c>
      <c r="AB65" s="43"/>
      <c r="AC65" s="45"/>
    </row>
    <row r="66" spans="1:29" s="46" customFormat="1" ht="11.15" customHeight="1">
      <c r="A66" s="42">
        <v>27</v>
      </c>
      <c r="B66" s="43">
        <f t="shared" si="28"/>
        <v>571</v>
      </c>
      <c r="C66" s="43">
        <f t="shared" si="29"/>
        <v>1996</v>
      </c>
      <c r="D66" s="43">
        <f t="shared" si="30"/>
        <v>596</v>
      </c>
      <c r="E66" s="43">
        <f t="shared" si="31"/>
        <v>2087</v>
      </c>
      <c r="F66" s="43">
        <f t="shared" si="32"/>
        <v>622</v>
      </c>
      <c r="G66" s="43">
        <f t="shared" si="33"/>
        <v>2177</v>
      </c>
      <c r="H66" s="43">
        <f t="shared" si="34"/>
        <v>655</v>
      </c>
      <c r="I66" s="43">
        <f t="shared" si="35"/>
        <v>2291</v>
      </c>
      <c r="J66" s="43">
        <f t="shared" si="36"/>
        <v>687</v>
      </c>
      <c r="K66" s="43">
        <f t="shared" si="37"/>
        <v>2404</v>
      </c>
      <c r="L66" s="43">
        <f t="shared" si="38"/>
        <v>719</v>
      </c>
      <c r="M66" s="43">
        <f t="shared" si="39"/>
        <v>2518</v>
      </c>
      <c r="N66" s="43">
        <f t="shared" si="40"/>
        <v>752</v>
      </c>
      <c r="O66" s="43">
        <f t="shared" si="41"/>
        <v>2631</v>
      </c>
      <c r="P66" s="43">
        <f t="shared" si="42"/>
        <v>784</v>
      </c>
      <c r="Q66" s="43">
        <f t="shared" si="43"/>
        <v>2745</v>
      </c>
      <c r="R66" s="43">
        <f t="shared" si="44"/>
        <v>825</v>
      </c>
      <c r="S66" s="43">
        <f t="shared" si="45"/>
        <v>2888</v>
      </c>
      <c r="T66" s="43">
        <f t="shared" si="46"/>
        <v>866</v>
      </c>
      <c r="U66" s="43">
        <f t="shared" si="47"/>
        <v>3032</v>
      </c>
      <c r="V66" s="43">
        <f t="shared" si="48"/>
        <v>908</v>
      </c>
      <c r="W66" s="43">
        <f t="shared" si="49"/>
        <v>3176</v>
      </c>
      <c r="X66" s="43">
        <f t="shared" si="50"/>
        <v>948</v>
      </c>
      <c r="Y66" s="43">
        <f t="shared" si="51"/>
        <v>3319</v>
      </c>
      <c r="Z66" s="43">
        <f t="shared" si="52"/>
        <v>989</v>
      </c>
      <c r="AA66" s="43">
        <f t="shared" si="53"/>
        <v>3463</v>
      </c>
      <c r="AB66" s="43"/>
      <c r="AC66" s="45"/>
    </row>
    <row r="67" spans="1:29" s="46" customFormat="1" ht="11.15" customHeight="1">
      <c r="A67" s="42">
        <v>28</v>
      </c>
      <c r="B67" s="43">
        <f t="shared" si="28"/>
        <v>591</v>
      </c>
      <c r="C67" s="43">
        <f t="shared" si="29"/>
        <v>2069</v>
      </c>
      <c r="D67" s="43">
        <f t="shared" si="30"/>
        <v>619</v>
      </c>
      <c r="E67" s="43">
        <f t="shared" si="31"/>
        <v>2164</v>
      </c>
      <c r="F67" s="43">
        <f t="shared" si="32"/>
        <v>645</v>
      </c>
      <c r="G67" s="43">
        <f t="shared" si="33"/>
        <v>2258</v>
      </c>
      <c r="H67" s="43">
        <f t="shared" si="34"/>
        <v>679</v>
      </c>
      <c r="I67" s="43">
        <f t="shared" si="35"/>
        <v>2376</v>
      </c>
      <c r="J67" s="43">
        <f t="shared" si="36"/>
        <v>712</v>
      </c>
      <c r="K67" s="43">
        <f t="shared" si="37"/>
        <v>2493</v>
      </c>
      <c r="L67" s="43">
        <f t="shared" si="38"/>
        <v>746</v>
      </c>
      <c r="M67" s="43">
        <f t="shared" si="39"/>
        <v>2611</v>
      </c>
      <c r="N67" s="43">
        <f t="shared" si="40"/>
        <v>780</v>
      </c>
      <c r="O67" s="43">
        <f t="shared" si="41"/>
        <v>2728</v>
      </c>
      <c r="P67" s="43">
        <f t="shared" si="42"/>
        <v>813</v>
      </c>
      <c r="Q67" s="43">
        <f t="shared" si="43"/>
        <v>2846</v>
      </c>
      <c r="R67" s="43">
        <f t="shared" si="44"/>
        <v>855</v>
      </c>
      <c r="S67" s="43">
        <f t="shared" si="45"/>
        <v>2995</v>
      </c>
      <c r="T67" s="43">
        <f t="shared" si="46"/>
        <v>898</v>
      </c>
      <c r="U67" s="43">
        <f t="shared" si="47"/>
        <v>3144</v>
      </c>
      <c r="V67" s="43">
        <f t="shared" si="48"/>
        <v>940</v>
      </c>
      <c r="W67" s="43">
        <f t="shared" si="49"/>
        <v>3292</v>
      </c>
      <c r="X67" s="43">
        <f t="shared" si="50"/>
        <v>983</v>
      </c>
      <c r="Y67" s="43">
        <f t="shared" si="51"/>
        <v>3442</v>
      </c>
      <c r="Z67" s="43">
        <f t="shared" si="52"/>
        <v>1025</v>
      </c>
      <c r="AA67" s="43">
        <f t="shared" si="53"/>
        <v>3590</v>
      </c>
      <c r="AB67" s="43"/>
      <c r="AC67" s="45"/>
    </row>
    <row r="68" spans="1:29" s="46" customFormat="1" ht="11.15" customHeight="1">
      <c r="A68" s="42">
        <v>29</v>
      </c>
      <c r="B68" s="43">
        <f t="shared" si="28"/>
        <v>612</v>
      </c>
      <c r="C68" s="43">
        <f t="shared" si="29"/>
        <v>2144</v>
      </c>
      <c r="D68" s="43">
        <f t="shared" si="30"/>
        <v>640</v>
      </c>
      <c r="E68" s="43">
        <f t="shared" si="31"/>
        <v>2241</v>
      </c>
      <c r="F68" s="43">
        <f t="shared" si="32"/>
        <v>668</v>
      </c>
      <c r="G68" s="43">
        <f t="shared" si="33"/>
        <v>2339</v>
      </c>
      <c r="H68" s="43">
        <f t="shared" si="34"/>
        <v>703</v>
      </c>
      <c r="I68" s="43">
        <f t="shared" si="35"/>
        <v>2460</v>
      </c>
      <c r="J68" s="43">
        <f t="shared" si="36"/>
        <v>737</v>
      </c>
      <c r="K68" s="43">
        <f t="shared" si="37"/>
        <v>2582</v>
      </c>
      <c r="L68" s="43">
        <f t="shared" si="38"/>
        <v>772</v>
      </c>
      <c r="M68" s="43">
        <f t="shared" si="39"/>
        <v>2704</v>
      </c>
      <c r="N68" s="43">
        <f t="shared" si="40"/>
        <v>807</v>
      </c>
      <c r="O68" s="43">
        <f t="shared" si="41"/>
        <v>2825</v>
      </c>
      <c r="P68" s="43">
        <f t="shared" si="42"/>
        <v>842</v>
      </c>
      <c r="Q68" s="43">
        <f t="shared" si="43"/>
        <v>2948</v>
      </c>
      <c r="R68" s="43">
        <f t="shared" si="44"/>
        <v>886</v>
      </c>
      <c r="S68" s="43">
        <f t="shared" si="45"/>
        <v>3101</v>
      </c>
      <c r="T68" s="43">
        <f t="shared" si="46"/>
        <v>931</v>
      </c>
      <c r="U68" s="43">
        <f t="shared" si="47"/>
        <v>3256</v>
      </c>
      <c r="V68" s="43">
        <f t="shared" si="48"/>
        <v>974</v>
      </c>
      <c r="W68" s="43">
        <f t="shared" si="49"/>
        <v>3410</v>
      </c>
      <c r="X68" s="43">
        <f t="shared" si="50"/>
        <v>1019</v>
      </c>
      <c r="Y68" s="43">
        <f t="shared" si="51"/>
        <v>3565</v>
      </c>
      <c r="Z68" s="43">
        <f t="shared" si="52"/>
        <v>1063</v>
      </c>
      <c r="AA68" s="43">
        <f t="shared" si="53"/>
        <v>3719</v>
      </c>
      <c r="AB68" s="43"/>
      <c r="AC68" s="45"/>
    </row>
    <row r="69" spans="1:29" s="46" customFormat="1" ht="11.15" customHeight="1" thickBot="1">
      <c r="A69" s="52">
        <v>30</v>
      </c>
      <c r="B69" s="43">
        <f t="shared" si="28"/>
        <v>634</v>
      </c>
      <c r="C69" s="43">
        <f t="shared" si="29"/>
        <v>2218</v>
      </c>
      <c r="D69" s="43">
        <f t="shared" si="30"/>
        <v>662</v>
      </c>
      <c r="E69" s="43">
        <f t="shared" si="31"/>
        <v>2318</v>
      </c>
      <c r="F69" s="43">
        <f t="shared" si="32"/>
        <v>692</v>
      </c>
      <c r="G69" s="43">
        <f t="shared" si="33"/>
        <v>2420</v>
      </c>
      <c r="H69" s="43">
        <f t="shared" si="34"/>
        <v>728</v>
      </c>
      <c r="I69" s="43">
        <f t="shared" si="35"/>
        <v>2545</v>
      </c>
      <c r="J69" s="43">
        <f t="shared" si="36"/>
        <v>764</v>
      </c>
      <c r="K69" s="43">
        <f t="shared" si="37"/>
        <v>2672</v>
      </c>
      <c r="L69" s="43">
        <f t="shared" si="38"/>
        <v>800</v>
      </c>
      <c r="M69" s="43">
        <f t="shared" si="39"/>
        <v>2797</v>
      </c>
      <c r="N69" s="43">
        <f t="shared" si="40"/>
        <v>836</v>
      </c>
      <c r="O69" s="43">
        <f t="shared" si="41"/>
        <v>2924</v>
      </c>
      <c r="P69" s="43">
        <f t="shared" si="42"/>
        <v>872</v>
      </c>
      <c r="Q69" s="43">
        <f t="shared" si="43"/>
        <v>3049</v>
      </c>
      <c r="R69" s="43">
        <f t="shared" si="44"/>
        <v>916</v>
      </c>
      <c r="S69" s="43">
        <f t="shared" si="45"/>
        <v>3208</v>
      </c>
      <c r="T69" s="43">
        <f t="shared" si="46"/>
        <v>962</v>
      </c>
      <c r="U69" s="43">
        <f t="shared" si="47"/>
        <v>3369</v>
      </c>
      <c r="V69" s="43">
        <f t="shared" si="48"/>
        <v>1008</v>
      </c>
      <c r="W69" s="43">
        <f t="shared" si="49"/>
        <v>3528</v>
      </c>
      <c r="X69" s="43">
        <f t="shared" si="50"/>
        <v>1054</v>
      </c>
      <c r="Y69" s="43">
        <f t="shared" si="51"/>
        <v>3687</v>
      </c>
      <c r="Z69" s="48">
        <f t="shared" si="52"/>
        <v>1100</v>
      </c>
      <c r="AA69" s="48">
        <f t="shared" si="53"/>
        <v>3848</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557"/>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103" t="s">
        <v>681</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558"/>
      <c r="B74" s="558"/>
      <c r="C74" s="558"/>
      <c r="D74" s="558"/>
      <c r="E74" s="558"/>
      <c r="F74" s="558"/>
      <c r="G74" s="558"/>
      <c r="H74" s="558"/>
      <c r="I74" s="558"/>
      <c r="J74" s="558"/>
      <c r="K74" s="558"/>
      <c r="L74" s="558"/>
      <c r="M74" s="558"/>
      <c r="N74" s="558"/>
      <c r="O74" s="558"/>
      <c r="P74" s="558"/>
      <c r="Q74" s="558"/>
      <c r="R74" s="558"/>
      <c r="S74" s="558"/>
      <c r="T74" s="558"/>
      <c r="U74" s="558"/>
      <c r="V74" s="558"/>
      <c r="W74" s="101"/>
      <c r="X74" s="101"/>
      <c r="Y74" s="101"/>
      <c r="Z74" s="101"/>
      <c r="AA74" s="191" t="s">
        <v>430</v>
      </c>
    </row>
  </sheetData>
  <mergeCells count="50">
    <mergeCell ref="A71:AA71"/>
    <mergeCell ref="A74:V74"/>
    <mergeCell ref="R38:S38"/>
    <mergeCell ref="T38:U38"/>
    <mergeCell ref="V38:W38"/>
    <mergeCell ref="X38:Y38"/>
    <mergeCell ref="Z38:AA38"/>
    <mergeCell ref="AB38:AC38"/>
    <mergeCell ref="Z37:AA37"/>
    <mergeCell ref="AB37:AC37"/>
    <mergeCell ref="B38:C38"/>
    <mergeCell ref="D38:E38"/>
    <mergeCell ref="F38:G38"/>
    <mergeCell ref="H38:I38"/>
    <mergeCell ref="J38:K38"/>
    <mergeCell ref="L38:M38"/>
    <mergeCell ref="N38:O38"/>
    <mergeCell ref="P38:Q38"/>
    <mergeCell ref="N37:O37"/>
    <mergeCell ref="P37:Q37"/>
    <mergeCell ref="R37:S37"/>
    <mergeCell ref="T37:U37"/>
    <mergeCell ref="V37:W37"/>
    <mergeCell ref="X37:Y37"/>
    <mergeCell ref="Z4:AA4"/>
    <mergeCell ref="AB4:AC4"/>
    <mergeCell ref="A36:AA36"/>
    <mergeCell ref="A37:A39"/>
    <mergeCell ref="B37:C37"/>
    <mergeCell ref="D37:E37"/>
    <mergeCell ref="F37:G37"/>
    <mergeCell ref="H37:I37"/>
    <mergeCell ref="J37:K37"/>
    <mergeCell ref="L37:M37"/>
    <mergeCell ref="N4:O4"/>
    <mergeCell ref="P4:Q4"/>
    <mergeCell ref="R4:S4"/>
    <mergeCell ref="T4:U4"/>
    <mergeCell ref="V4:W4"/>
    <mergeCell ref="X4:Y4"/>
    <mergeCell ref="A1:AC1"/>
    <mergeCell ref="A2:AC2"/>
    <mergeCell ref="A3:A5"/>
    <mergeCell ref="B3:AC3"/>
    <mergeCell ref="B4:C4"/>
    <mergeCell ref="D4:E4"/>
    <mergeCell ref="F4:G4"/>
    <mergeCell ref="H4:I4"/>
    <mergeCell ref="J4:K4"/>
    <mergeCell ref="L4:M4"/>
  </mergeCells>
  <phoneticPr fontId="5"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0FA30-EF7D-4C85-831E-175B34F01964}">
  <sheetPr codeName="工作表17"/>
  <dimension ref="A1:AE74"/>
  <sheetViews>
    <sheetView workbookViewId="0">
      <selection activeCell="G11" sqref="G11"/>
    </sheetView>
  </sheetViews>
  <sheetFormatPr defaultColWidth="9" defaultRowHeight="17"/>
  <cols>
    <col min="1" max="1" width="8.90625" style="53" customWidth="1"/>
    <col min="2" max="29" width="6.08984375" style="53" customWidth="1"/>
    <col min="30" max="30" width="3.26953125" style="53" customWidth="1"/>
    <col min="31" max="31" width="10.453125" style="53" customWidth="1"/>
    <col min="32" max="256" width="9" style="53"/>
    <col min="257" max="257" width="8.90625" style="53" customWidth="1"/>
    <col min="258" max="285" width="6.08984375" style="53" customWidth="1"/>
    <col min="286" max="286" width="3.26953125" style="53" customWidth="1"/>
    <col min="287" max="287" width="10.453125" style="53" customWidth="1"/>
    <col min="288" max="512" width="9" style="53"/>
    <col min="513" max="513" width="8.90625" style="53" customWidth="1"/>
    <col min="514" max="541" width="6.08984375" style="53" customWidth="1"/>
    <col min="542" max="542" width="3.26953125" style="53" customWidth="1"/>
    <col min="543" max="543" width="10.453125" style="53" customWidth="1"/>
    <col min="544" max="768" width="9" style="53"/>
    <col min="769" max="769" width="8.90625" style="53" customWidth="1"/>
    <col min="770" max="797" width="6.08984375" style="53" customWidth="1"/>
    <col min="798" max="798" width="3.26953125" style="53" customWidth="1"/>
    <col min="799" max="799" width="10.453125" style="53" customWidth="1"/>
    <col min="800" max="1024" width="9" style="53"/>
    <col min="1025" max="1025" width="8.90625" style="53" customWidth="1"/>
    <col min="1026" max="1053" width="6.08984375" style="53" customWidth="1"/>
    <col min="1054" max="1054" width="3.26953125" style="53" customWidth="1"/>
    <col min="1055" max="1055" width="10.453125" style="53" customWidth="1"/>
    <col min="1056" max="1280" width="9" style="53"/>
    <col min="1281" max="1281" width="8.90625" style="53" customWidth="1"/>
    <col min="1282" max="1309" width="6.08984375" style="53" customWidth="1"/>
    <col min="1310" max="1310" width="3.26953125" style="53" customWidth="1"/>
    <col min="1311" max="1311" width="10.453125" style="53" customWidth="1"/>
    <col min="1312" max="1536" width="9" style="53"/>
    <col min="1537" max="1537" width="8.90625" style="53" customWidth="1"/>
    <col min="1538" max="1565" width="6.08984375" style="53" customWidth="1"/>
    <col min="1566" max="1566" width="3.26953125" style="53" customWidth="1"/>
    <col min="1567" max="1567" width="10.453125" style="53" customWidth="1"/>
    <col min="1568" max="1792" width="9" style="53"/>
    <col min="1793" max="1793" width="8.90625" style="53" customWidth="1"/>
    <col min="1794" max="1821" width="6.08984375" style="53" customWidth="1"/>
    <col min="1822" max="1822" width="3.26953125" style="53" customWidth="1"/>
    <col min="1823" max="1823" width="10.453125" style="53" customWidth="1"/>
    <col min="1824" max="2048" width="9" style="53"/>
    <col min="2049" max="2049" width="8.90625" style="53" customWidth="1"/>
    <col min="2050" max="2077" width="6.08984375" style="53" customWidth="1"/>
    <col min="2078" max="2078" width="3.26953125" style="53" customWidth="1"/>
    <col min="2079" max="2079" width="10.453125" style="53" customWidth="1"/>
    <col min="2080" max="2304" width="9" style="53"/>
    <col min="2305" max="2305" width="8.90625" style="53" customWidth="1"/>
    <col min="2306" max="2333" width="6.08984375" style="53" customWidth="1"/>
    <col min="2334" max="2334" width="3.26953125" style="53" customWidth="1"/>
    <col min="2335" max="2335" width="10.453125" style="53" customWidth="1"/>
    <col min="2336" max="2560" width="9" style="53"/>
    <col min="2561" max="2561" width="8.90625" style="53" customWidth="1"/>
    <col min="2562" max="2589" width="6.08984375" style="53" customWidth="1"/>
    <col min="2590" max="2590" width="3.26953125" style="53" customWidth="1"/>
    <col min="2591" max="2591" width="10.453125" style="53" customWidth="1"/>
    <col min="2592" max="2816" width="9" style="53"/>
    <col min="2817" max="2817" width="8.90625" style="53" customWidth="1"/>
    <col min="2818" max="2845" width="6.08984375" style="53" customWidth="1"/>
    <col min="2846" max="2846" width="3.26953125" style="53" customWidth="1"/>
    <col min="2847" max="2847" width="10.453125" style="53" customWidth="1"/>
    <col min="2848" max="3072" width="9" style="53"/>
    <col min="3073" max="3073" width="8.90625" style="53" customWidth="1"/>
    <col min="3074" max="3101" width="6.08984375" style="53" customWidth="1"/>
    <col min="3102" max="3102" width="3.26953125" style="53" customWidth="1"/>
    <col min="3103" max="3103" width="10.453125" style="53" customWidth="1"/>
    <col min="3104" max="3328" width="9" style="53"/>
    <col min="3329" max="3329" width="8.90625" style="53" customWidth="1"/>
    <col min="3330" max="3357" width="6.08984375" style="53" customWidth="1"/>
    <col min="3358" max="3358" width="3.26953125" style="53" customWidth="1"/>
    <col min="3359" max="3359" width="10.453125" style="53" customWidth="1"/>
    <col min="3360" max="3584" width="9" style="53"/>
    <col min="3585" max="3585" width="8.90625" style="53" customWidth="1"/>
    <col min="3586" max="3613" width="6.08984375" style="53" customWidth="1"/>
    <col min="3614" max="3614" width="3.26953125" style="53" customWidth="1"/>
    <col min="3615" max="3615" width="10.453125" style="53" customWidth="1"/>
    <col min="3616" max="3840" width="9" style="53"/>
    <col min="3841" max="3841" width="8.90625" style="53" customWidth="1"/>
    <col min="3842" max="3869" width="6.08984375" style="53" customWidth="1"/>
    <col min="3870" max="3870" width="3.26953125" style="53" customWidth="1"/>
    <col min="3871" max="3871" width="10.453125" style="53" customWidth="1"/>
    <col min="3872" max="4096" width="9" style="53"/>
    <col min="4097" max="4097" width="8.90625" style="53" customWidth="1"/>
    <col min="4098" max="4125" width="6.08984375" style="53" customWidth="1"/>
    <col min="4126" max="4126" width="3.26953125" style="53" customWidth="1"/>
    <col min="4127" max="4127" width="10.453125" style="53" customWidth="1"/>
    <col min="4128" max="4352" width="9" style="53"/>
    <col min="4353" max="4353" width="8.90625" style="53" customWidth="1"/>
    <col min="4354" max="4381" width="6.08984375" style="53" customWidth="1"/>
    <col min="4382" max="4382" width="3.26953125" style="53" customWidth="1"/>
    <col min="4383" max="4383" width="10.453125" style="53" customWidth="1"/>
    <col min="4384" max="4608" width="9" style="53"/>
    <col min="4609" max="4609" width="8.90625" style="53" customWidth="1"/>
    <col min="4610" max="4637" width="6.08984375" style="53" customWidth="1"/>
    <col min="4638" max="4638" width="3.26953125" style="53" customWidth="1"/>
    <col min="4639" max="4639" width="10.453125" style="53" customWidth="1"/>
    <col min="4640" max="4864" width="9" style="53"/>
    <col min="4865" max="4865" width="8.90625" style="53" customWidth="1"/>
    <col min="4866" max="4893" width="6.08984375" style="53" customWidth="1"/>
    <col min="4894" max="4894" width="3.26953125" style="53" customWidth="1"/>
    <col min="4895" max="4895" width="10.453125" style="53" customWidth="1"/>
    <col min="4896" max="5120" width="9" style="53"/>
    <col min="5121" max="5121" width="8.90625" style="53" customWidth="1"/>
    <col min="5122" max="5149" width="6.08984375" style="53" customWidth="1"/>
    <col min="5150" max="5150" width="3.26953125" style="53" customWidth="1"/>
    <col min="5151" max="5151" width="10.453125" style="53" customWidth="1"/>
    <col min="5152" max="5376" width="9" style="53"/>
    <col min="5377" max="5377" width="8.90625" style="53" customWidth="1"/>
    <col min="5378" max="5405" width="6.08984375" style="53" customWidth="1"/>
    <col min="5406" max="5406" width="3.26953125" style="53" customWidth="1"/>
    <col min="5407" max="5407" width="10.453125" style="53" customWidth="1"/>
    <col min="5408" max="5632" width="9" style="53"/>
    <col min="5633" max="5633" width="8.90625" style="53" customWidth="1"/>
    <col min="5634" max="5661" width="6.08984375" style="53" customWidth="1"/>
    <col min="5662" max="5662" width="3.26953125" style="53" customWidth="1"/>
    <col min="5663" max="5663" width="10.453125" style="53" customWidth="1"/>
    <col min="5664" max="5888" width="9" style="53"/>
    <col min="5889" max="5889" width="8.90625" style="53" customWidth="1"/>
    <col min="5890" max="5917" width="6.08984375" style="53" customWidth="1"/>
    <col min="5918" max="5918" width="3.26953125" style="53" customWidth="1"/>
    <col min="5919" max="5919" width="10.453125" style="53" customWidth="1"/>
    <col min="5920" max="6144" width="9" style="53"/>
    <col min="6145" max="6145" width="8.90625" style="53" customWidth="1"/>
    <col min="6146" max="6173" width="6.08984375" style="53" customWidth="1"/>
    <col min="6174" max="6174" width="3.26953125" style="53" customWidth="1"/>
    <col min="6175" max="6175" width="10.453125" style="53" customWidth="1"/>
    <col min="6176" max="6400" width="9" style="53"/>
    <col min="6401" max="6401" width="8.90625" style="53" customWidth="1"/>
    <col min="6402" max="6429" width="6.08984375" style="53" customWidth="1"/>
    <col min="6430" max="6430" width="3.26953125" style="53" customWidth="1"/>
    <col min="6431" max="6431" width="10.453125" style="53" customWidth="1"/>
    <col min="6432" max="6656" width="9" style="53"/>
    <col min="6657" max="6657" width="8.90625" style="53" customWidth="1"/>
    <col min="6658" max="6685" width="6.08984375" style="53" customWidth="1"/>
    <col min="6686" max="6686" width="3.26953125" style="53" customWidth="1"/>
    <col min="6687" max="6687" width="10.453125" style="53" customWidth="1"/>
    <col min="6688" max="6912" width="9" style="53"/>
    <col min="6913" max="6913" width="8.90625" style="53" customWidth="1"/>
    <col min="6914" max="6941" width="6.08984375" style="53" customWidth="1"/>
    <col min="6942" max="6942" width="3.26953125" style="53" customWidth="1"/>
    <col min="6943" max="6943" width="10.453125" style="53" customWidth="1"/>
    <col min="6944" max="7168" width="9" style="53"/>
    <col min="7169" max="7169" width="8.90625" style="53" customWidth="1"/>
    <col min="7170" max="7197" width="6.08984375" style="53" customWidth="1"/>
    <col min="7198" max="7198" width="3.26953125" style="53" customWidth="1"/>
    <col min="7199" max="7199" width="10.453125" style="53" customWidth="1"/>
    <col min="7200" max="7424" width="9" style="53"/>
    <col min="7425" max="7425" width="8.90625" style="53" customWidth="1"/>
    <col min="7426" max="7453" width="6.08984375" style="53" customWidth="1"/>
    <col min="7454" max="7454" width="3.26953125" style="53" customWidth="1"/>
    <col min="7455" max="7455" width="10.453125" style="53" customWidth="1"/>
    <col min="7456" max="7680" width="9" style="53"/>
    <col min="7681" max="7681" width="8.90625" style="53" customWidth="1"/>
    <col min="7682" max="7709" width="6.08984375" style="53" customWidth="1"/>
    <col min="7710" max="7710" width="3.26953125" style="53" customWidth="1"/>
    <col min="7711" max="7711" width="10.453125" style="53" customWidth="1"/>
    <col min="7712" max="7936" width="9" style="53"/>
    <col min="7937" max="7937" width="8.90625" style="53" customWidth="1"/>
    <col min="7938" max="7965" width="6.08984375" style="53" customWidth="1"/>
    <col min="7966" max="7966" width="3.26953125" style="53" customWidth="1"/>
    <col min="7967" max="7967" width="10.453125" style="53" customWidth="1"/>
    <col min="7968" max="8192" width="9" style="53"/>
    <col min="8193" max="8193" width="8.90625" style="53" customWidth="1"/>
    <col min="8194" max="8221" width="6.08984375" style="53" customWidth="1"/>
    <col min="8222" max="8222" width="3.26953125" style="53" customWidth="1"/>
    <col min="8223" max="8223" width="10.453125" style="53" customWidth="1"/>
    <col min="8224" max="8448" width="9" style="53"/>
    <col min="8449" max="8449" width="8.90625" style="53" customWidth="1"/>
    <col min="8450" max="8477" width="6.08984375" style="53" customWidth="1"/>
    <col min="8478" max="8478" width="3.26953125" style="53" customWidth="1"/>
    <col min="8479" max="8479" width="10.453125" style="53" customWidth="1"/>
    <col min="8480" max="8704" width="9" style="53"/>
    <col min="8705" max="8705" width="8.90625" style="53" customWidth="1"/>
    <col min="8706" max="8733" width="6.08984375" style="53" customWidth="1"/>
    <col min="8734" max="8734" width="3.26953125" style="53" customWidth="1"/>
    <col min="8735" max="8735" width="10.453125" style="53" customWidth="1"/>
    <col min="8736" max="8960" width="9" style="53"/>
    <col min="8961" max="8961" width="8.90625" style="53" customWidth="1"/>
    <col min="8962" max="8989" width="6.08984375" style="53" customWidth="1"/>
    <col min="8990" max="8990" width="3.26953125" style="53" customWidth="1"/>
    <col min="8991" max="8991" width="10.453125" style="53" customWidth="1"/>
    <col min="8992" max="9216" width="9" style="53"/>
    <col min="9217" max="9217" width="8.90625" style="53" customWidth="1"/>
    <col min="9218" max="9245" width="6.08984375" style="53" customWidth="1"/>
    <col min="9246" max="9246" width="3.26953125" style="53" customWidth="1"/>
    <col min="9247" max="9247" width="10.453125" style="53" customWidth="1"/>
    <col min="9248" max="9472" width="9" style="53"/>
    <col min="9473" max="9473" width="8.90625" style="53" customWidth="1"/>
    <col min="9474" max="9501" width="6.08984375" style="53" customWidth="1"/>
    <col min="9502" max="9502" width="3.26953125" style="53" customWidth="1"/>
    <col min="9503" max="9503" width="10.453125" style="53" customWidth="1"/>
    <col min="9504" max="9728" width="9" style="53"/>
    <col min="9729" max="9729" width="8.90625" style="53" customWidth="1"/>
    <col min="9730" max="9757" width="6.08984375" style="53" customWidth="1"/>
    <col min="9758" max="9758" width="3.26953125" style="53" customWidth="1"/>
    <col min="9759" max="9759" width="10.453125" style="53" customWidth="1"/>
    <col min="9760" max="9984" width="9" style="53"/>
    <col min="9985" max="9985" width="8.90625" style="53" customWidth="1"/>
    <col min="9986" max="10013" width="6.08984375" style="53" customWidth="1"/>
    <col min="10014" max="10014" width="3.26953125" style="53" customWidth="1"/>
    <col min="10015" max="10015" width="10.453125" style="53" customWidth="1"/>
    <col min="10016" max="10240" width="9" style="53"/>
    <col min="10241" max="10241" width="8.90625" style="53" customWidth="1"/>
    <col min="10242" max="10269" width="6.08984375" style="53" customWidth="1"/>
    <col min="10270" max="10270" width="3.26953125" style="53" customWidth="1"/>
    <col min="10271" max="10271" width="10.453125" style="53" customWidth="1"/>
    <col min="10272" max="10496" width="9" style="53"/>
    <col min="10497" max="10497" width="8.90625" style="53" customWidth="1"/>
    <col min="10498" max="10525" width="6.08984375" style="53" customWidth="1"/>
    <col min="10526" max="10526" width="3.26953125" style="53" customWidth="1"/>
    <col min="10527" max="10527" width="10.453125" style="53" customWidth="1"/>
    <col min="10528" max="10752" width="9" style="53"/>
    <col min="10753" max="10753" width="8.90625" style="53" customWidth="1"/>
    <col min="10754" max="10781" width="6.08984375" style="53" customWidth="1"/>
    <col min="10782" max="10782" width="3.26953125" style="53" customWidth="1"/>
    <col min="10783" max="10783" width="10.453125" style="53" customWidth="1"/>
    <col min="10784" max="11008" width="9" style="53"/>
    <col min="11009" max="11009" width="8.90625" style="53" customWidth="1"/>
    <col min="11010" max="11037" width="6.08984375" style="53" customWidth="1"/>
    <col min="11038" max="11038" width="3.26953125" style="53" customWidth="1"/>
    <col min="11039" max="11039" width="10.453125" style="53" customWidth="1"/>
    <col min="11040" max="11264" width="9" style="53"/>
    <col min="11265" max="11265" width="8.90625" style="53" customWidth="1"/>
    <col min="11266" max="11293" width="6.08984375" style="53" customWidth="1"/>
    <col min="11294" max="11294" width="3.26953125" style="53" customWidth="1"/>
    <col min="11295" max="11295" width="10.453125" style="53" customWidth="1"/>
    <col min="11296" max="11520" width="9" style="53"/>
    <col min="11521" max="11521" width="8.90625" style="53" customWidth="1"/>
    <col min="11522" max="11549" width="6.08984375" style="53" customWidth="1"/>
    <col min="11550" max="11550" width="3.26953125" style="53" customWidth="1"/>
    <col min="11551" max="11551" width="10.453125" style="53" customWidth="1"/>
    <col min="11552" max="11776" width="9" style="53"/>
    <col min="11777" max="11777" width="8.90625" style="53" customWidth="1"/>
    <col min="11778" max="11805" width="6.08984375" style="53" customWidth="1"/>
    <col min="11806" max="11806" width="3.26953125" style="53" customWidth="1"/>
    <col min="11807" max="11807" width="10.453125" style="53" customWidth="1"/>
    <col min="11808" max="12032" width="9" style="53"/>
    <col min="12033" max="12033" width="8.90625" style="53" customWidth="1"/>
    <col min="12034" max="12061" width="6.08984375" style="53" customWidth="1"/>
    <col min="12062" max="12062" width="3.26953125" style="53" customWidth="1"/>
    <col min="12063" max="12063" width="10.453125" style="53" customWidth="1"/>
    <col min="12064" max="12288" width="9" style="53"/>
    <col min="12289" max="12289" width="8.90625" style="53" customWidth="1"/>
    <col min="12290" max="12317" width="6.08984375" style="53" customWidth="1"/>
    <col min="12318" max="12318" width="3.26953125" style="53" customWidth="1"/>
    <col min="12319" max="12319" width="10.453125" style="53" customWidth="1"/>
    <col min="12320" max="12544" width="9" style="53"/>
    <col min="12545" max="12545" width="8.90625" style="53" customWidth="1"/>
    <col min="12546" max="12573" width="6.08984375" style="53" customWidth="1"/>
    <col min="12574" max="12574" width="3.26953125" style="53" customWidth="1"/>
    <col min="12575" max="12575" width="10.453125" style="53" customWidth="1"/>
    <col min="12576" max="12800" width="9" style="53"/>
    <col min="12801" max="12801" width="8.90625" style="53" customWidth="1"/>
    <col min="12802" max="12829" width="6.08984375" style="53" customWidth="1"/>
    <col min="12830" max="12830" width="3.26953125" style="53" customWidth="1"/>
    <col min="12831" max="12831" width="10.453125" style="53" customWidth="1"/>
    <col min="12832" max="13056" width="9" style="53"/>
    <col min="13057" max="13057" width="8.90625" style="53" customWidth="1"/>
    <col min="13058" max="13085" width="6.08984375" style="53" customWidth="1"/>
    <col min="13086" max="13086" width="3.26953125" style="53" customWidth="1"/>
    <col min="13087" max="13087" width="10.453125" style="53" customWidth="1"/>
    <col min="13088" max="13312" width="9" style="53"/>
    <col min="13313" max="13313" width="8.90625" style="53" customWidth="1"/>
    <col min="13314" max="13341" width="6.08984375" style="53" customWidth="1"/>
    <col min="13342" max="13342" width="3.26953125" style="53" customWidth="1"/>
    <col min="13343" max="13343" width="10.453125" style="53" customWidth="1"/>
    <col min="13344" max="13568" width="9" style="53"/>
    <col min="13569" max="13569" width="8.90625" style="53" customWidth="1"/>
    <col min="13570" max="13597" width="6.08984375" style="53" customWidth="1"/>
    <col min="13598" max="13598" width="3.26953125" style="53" customWidth="1"/>
    <col min="13599" max="13599" width="10.453125" style="53" customWidth="1"/>
    <col min="13600" max="13824" width="9" style="53"/>
    <col min="13825" max="13825" width="8.90625" style="53" customWidth="1"/>
    <col min="13826" max="13853" width="6.08984375" style="53" customWidth="1"/>
    <col min="13854" max="13854" width="3.26953125" style="53" customWidth="1"/>
    <col min="13855" max="13855" width="10.453125" style="53" customWidth="1"/>
    <col min="13856" max="14080" width="9" style="53"/>
    <col min="14081" max="14081" width="8.90625" style="53" customWidth="1"/>
    <col min="14082" max="14109" width="6.08984375" style="53" customWidth="1"/>
    <col min="14110" max="14110" width="3.26953125" style="53" customWidth="1"/>
    <col min="14111" max="14111" width="10.453125" style="53" customWidth="1"/>
    <col min="14112" max="14336" width="9" style="53"/>
    <col min="14337" max="14337" width="8.90625" style="53" customWidth="1"/>
    <col min="14338" max="14365" width="6.08984375" style="53" customWidth="1"/>
    <col min="14366" max="14366" width="3.26953125" style="53" customWidth="1"/>
    <col min="14367" max="14367" width="10.453125" style="53" customWidth="1"/>
    <col min="14368" max="14592" width="9" style="53"/>
    <col min="14593" max="14593" width="8.90625" style="53" customWidth="1"/>
    <col min="14594" max="14621" width="6.08984375" style="53" customWidth="1"/>
    <col min="14622" max="14622" width="3.26953125" style="53" customWidth="1"/>
    <col min="14623" max="14623" width="10.453125" style="53" customWidth="1"/>
    <col min="14624" max="14848" width="9" style="53"/>
    <col min="14849" max="14849" width="8.90625" style="53" customWidth="1"/>
    <col min="14850" max="14877" width="6.08984375" style="53" customWidth="1"/>
    <col min="14878" max="14878" width="3.26953125" style="53" customWidth="1"/>
    <col min="14879" max="14879" width="10.453125" style="53" customWidth="1"/>
    <col min="14880" max="15104" width="9" style="53"/>
    <col min="15105" max="15105" width="8.90625" style="53" customWidth="1"/>
    <col min="15106" max="15133" width="6.08984375" style="53" customWidth="1"/>
    <col min="15134" max="15134" width="3.26953125" style="53" customWidth="1"/>
    <col min="15135" max="15135" width="10.453125" style="53" customWidth="1"/>
    <col min="15136" max="15360" width="9" style="53"/>
    <col min="15361" max="15361" width="8.90625" style="53" customWidth="1"/>
    <col min="15362" max="15389" width="6.08984375" style="53" customWidth="1"/>
    <col min="15390" max="15390" width="3.26953125" style="53" customWidth="1"/>
    <col min="15391" max="15391" width="10.453125" style="53" customWidth="1"/>
    <col min="15392" max="15616" width="9" style="53"/>
    <col min="15617" max="15617" width="8.90625" style="53" customWidth="1"/>
    <col min="15618" max="15645" width="6.08984375" style="53" customWidth="1"/>
    <col min="15646" max="15646" width="3.26953125" style="53" customWidth="1"/>
    <col min="15647" max="15647" width="10.453125" style="53" customWidth="1"/>
    <col min="15648" max="15872" width="9" style="53"/>
    <col min="15873" max="15873" width="8.90625" style="53" customWidth="1"/>
    <col min="15874" max="15901" width="6.08984375" style="53" customWidth="1"/>
    <col min="15902" max="15902" width="3.26953125" style="53" customWidth="1"/>
    <col min="15903" max="15903" width="10.453125" style="53" customWidth="1"/>
    <col min="15904" max="16128" width="9" style="53"/>
    <col min="16129" max="16129" width="8.90625" style="53" customWidth="1"/>
    <col min="16130" max="16157" width="6.08984375" style="53" customWidth="1"/>
    <col min="16158" max="16158" width="3.26953125" style="53" customWidth="1"/>
    <col min="16159" max="16159" width="10.453125" style="53" customWidth="1"/>
    <col min="16160" max="16384" width="9" style="53"/>
  </cols>
  <sheetData>
    <row r="1" spans="1:31" s="89" customFormat="1" ht="23.25" customHeight="1">
      <c r="A1" s="597" t="s">
        <v>682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row>
    <row r="2" spans="1:31" s="54" customFormat="1" ht="18" customHeight="1" thickBot="1">
      <c r="A2" s="598" t="s">
        <v>683</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row>
    <row r="3" spans="1:31" ht="12" customHeight="1">
      <c r="A3" s="600"/>
      <c r="B3" s="587" t="s">
        <v>22</v>
      </c>
      <c r="C3" s="603"/>
      <c r="D3" s="604"/>
      <c r="E3" s="605"/>
      <c r="F3" s="606" t="s">
        <v>53</v>
      </c>
      <c r="G3" s="607"/>
      <c r="H3" s="607"/>
      <c r="I3" s="607"/>
      <c r="J3" s="607"/>
      <c r="K3" s="607"/>
      <c r="L3" s="607"/>
      <c r="M3" s="607"/>
      <c r="N3" s="607"/>
      <c r="O3" s="607"/>
      <c r="P3" s="607"/>
      <c r="Q3" s="607"/>
      <c r="R3" s="607"/>
      <c r="S3" s="607"/>
      <c r="T3" s="607"/>
      <c r="U3" s="607"/>
      <c r="V3" s="607"/>
      <c r="W3" s="607"/>
      <c r="X3" s="607"/>
      <c r="Y3" s="607"/>
      <c r="Z3" s="607"/>
      <c r="AA3" s="607"/>
      <c r="AB3" s="607"/>
      <c r="AC3" s="706"/>
      <c r="AE3" s="55" t="s">
        <v>42</v>
      </c>
    </row>
    <row r="4" spans="1:31" ht="12" customHeight="1">
      <c r="A4" s="601"/>
      <c r="B4" s="583">
        <v>11100</v>
      </c>
      <c r="C4" s="583"/>
      <c r="D4" s="583">
        <v>12540</v>
      </c>
      <c r="E4" s="583"/>
      <c r="F4" s="583">
        <v>13500</v>
      </c>
      <c r="G4" s="583"/>
      <c r="H4" s="583">
        <v>15840</v>
      </c>
      <c r="I4" s="583"/>
      <c r="J4" s="584">
        <v>16500</v>
      </c>
      <c r="K4" s="586"/>
      <c r="L4" s="583">
        <v>17280</v>
      </c>
      <c r="M4" s="583"/>
      <c r="N4" s="583">
        <v>17880</v>
      </c>
      <c r="O4" s="583"/>
      <c r="P4" s="583">
        <v>19047</v>
      </c>
      <c r="Q4" s="583"/>
      <c r="R4" s="583">
        <v>20008</v>
      </c>
      <c r="S4" s="583"/>
      <c r="T4" s="583">
        <v>21009</v>
      </c>
      <c r="U4" s="583"/>
      <c r="V4" s="583">
        <v>22000</v>
      </c>
      <c r="W4" s="583"/>
      <c r="X4" s="583">
        <v>23100</v>
      </c>
      <c r="Y4" s="583"/>
      <c r="Z4" s="584">
        <v>24000</v>
      </c>
      <c r="AA4" s="586"/>
      <c r="AB4" s="584">
        <v>25250</v>
      </c>
      <c r="AC4" s="609"/>
      <c r="AE4" s="56">
        <v>0.11</v>
      </c>
    </row>
    <row r="5" spans="1:31" ht="12" customHeight="1">
      <c r="A5" s="602"/>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5" customHeight="1">
      <c r="A6" s="59">
        <v>1</v>
      </c>
      <c r="B6" s="60">
        <f t="shared" ref="B6:B35" si="0">ROUND($B$4*$A6/30*$AE$4*20/100,0)</f>
        <v>8</v>
      </c>
      <c r="C6" s="60">
        <f t="shared" ref="C6:C35" si="1">ROUND($B$4*$A6/30*$AE$4*70/100,0)</f>
        <v>28</v>
      </c>
      <c r="D6" s="60">
        <f t="shared" ref="D6:D35" si="2">ROUND($D$4*$A6/30*$AE$4*20/100,0)</f>
        <v>9</v>
      </c>
      <c r="E6" s="60">
        <f t="shared" ref="E6:E35" si="3">ROUND($D$4*$A6/30*$AE$4*70/100,0)</f>
        <v>32</v>
      </c>
      <c r="F6" s="60">
        <f t="shared" ref="F6:F35" si="4">ROUND($F$4*$A6/30*$AE$4*20/100,0)</f>
        <v>10</v>
      </c>
      <c r="G6" s="60">
        <f t="shared" ref="G6:G35" si="5">ROUND($F$4*$A6/30*$AE$4*70/100,0)</f>
        <v>35</v>
      </c>
      <c r="H6" s="60">
        <f t="shared" ref="H6:H35" si="6">ROUND($H$4*$A6/30*$AE$4*20/100,0)</f>
        <v>12</v>
      </c>
      <c r="I6" s="60">
        <f t="shared" ref="I6:I35" si="7">ROUND($H$4*$A6/30*$AE$4*70/100,0)</f>
        <v>41</v>
      </c>
      <c r="J6" s="60">
        <f t="shared" ref="J6:J35" si="8">ROUND($J$4*$A6/30*$AE$4*20/100,0)</f>
        <v>12</v>
      </c>
      <c r="K6" s="60">
        <f t="shared" ref="K6:K35" si="9">ROUND($J$4*$A6/30*$AE$4*70/100,0)</f>
        <v>42</v>
      </c>
      <c r="L6" s="60">
        <f t="shared" ref="L6:L35" si="10">ROUND($L$4*$A6/30*$AE$4*20/100,0)</f>
        <v>13</v>
      </c>
      <c r="M6" s="60">
        <f t="shared" ref="M6:M35" si="11">ROUND($L$4*$A6/30*$AE$4*70/100,0)</f>
        <v>44</v>
      </c>
      <c r="N6" s="60">
        <f t="shared" ref="N6:N35" si="12">ROUND($N$4*$A6/30*$AE$4*20/100,0)</f>
        <v>13</v>
      </c>
      <c r="O6" s="60">
        <f t="shared" ref="O6:O35" si="13">ROUND($N$4*$A6/30*$AE$4*70/100,0)</f>
        <v>46</v>
      </c>
      <c r="P6" s="60">
        <f t="shared" ref="P6:P35" si="14">ROUND($P$4*$A6/30*$AE$4*20/100,0)</f>
        <v>14</v>
      </c>
      <c r="Q6" s="60">
        <f t="shared" ref="Q6:Q35" si="15">ROUND($P$4*$A6/30*$AE$4*70/100,0)</f>
        <v>49</v>
      </c>
      <c r="R6" s="60">
        <f t="shared" ref="R6:R35" si="16">ROUND($R$4*$A6/30*$AE$4*20/100,0)</f>
        <v>15</v>
      </c>
      <c r="S6" s="60">
        <f t="shared" ref="S6:S35" si="17">ROUND($R$4*$A6/30*$AE$4*70/100,0)</f>
        <v>51</v>
      </c>
      <c r="T6" s="60">
        <f t="shared" ref="T6:T35" si="18">ROUND($T$4*$A6/30*$AE$4*20/100,0)</f>
        <v>15</v>
      </c>
      <c r="U6" s="60">
        <f t="shared" ref="U6:U35" si="19">ROUND($T$4*$A6/30*$AE$4*70/100,0)</f>
        <v>54</v>
      </c>
      <c r="V6" s="60">
        <f t="shared" ref="V6:V35" si="20">ROUND($V$4*$A6/30*$AE$4*20/100,0)</f>
        <v>16</v>
      </c>
      <c r="W6" s="60">
        <f t="shared" ref="W6:W35" si="21">ROUND($V$4*$A6/30*$AE$4*70/100,0)</f>
        <v>56</v>
      </c>
      <c r="X6" s="60">
        <f t="shared" ref="X6:X35" si="22">ROUND($X$4*$A6/30*$AE$4*20/100,0)</f>
        <v>17</v>
      </c>
      <c r="Y6" s="60">
        <f t="shared" ref="Y6:Y35" si="23">ROUND($X$4*$A6/30*$AE$4*70/100,0)</f>
        <v>59</v>
      </c>
      <c r="Z6" s="60">
        <f t="shared" ref="Z6:Z35" si="24">ROUND($Z$4*$A6/30*$AE$4*20/100,0)</f>
        <v>18</v>
      </c>
      <c r="AA6" s="60">
        <f t="shared" ref="AA6:AA35" si="25">ROUND($Z$4*$A6/30*$AE$4*70/100,0)</f>
        <v>62</v>
      </c>
      <c r="AB6" s="60">
        <f t="shared" ref="AB6:AB35" si="26">ROUND($AB$4*$A6/30*$AE$4*20/100,0)</f>
        <v>19</v>
      </c>
      <c r="AC6" s="61">
        <f t="shared" ref="AC6:AC35" si="27">ROUND($AB$4*$A6/30*$AE$4*70/100,0)</f>
        <v>65</v>
      </c>
    </row>
    <row r="7" spans="1:31" s="62" customFormat="1" ht="11.15" customHeight="1">
      <c r="A7" s="59">
        <v>2</v>
      </c>
      <c r="B7" s="60">
        <f t="shared" si="0"/>
        <v>16</v>
      </c>
      <c r="C7" s="60">
        <f t="shared" si="1"/>
        <v>57</v>
      </c>
      <c r="D7" s="60">
        <f t="shared" si="2"/>
        <v>18</v>
      </c>
      <c r="E7" s="60">
        <f t="shared" si="3"/>
        <v>64</v>
      </c>
      <c r="F7" s="60">
        <f t="shared" si="4"/>
        <v>20</v>
      </c>
      <c r="G7" s="60">
        <f t="shared" si="5"/>
        <v>69</v>
      </c>
      <c r="H7" s="60">
        <f t="shared" si="6"/>
        <v>23</v>
      </c>
      <c r="I7" s="60">
        <f t="shared" si="7"/>
        <v>81</v>
      </c>
      <c r="J7" s="60">
        <f t="shared" si="8"/>
        <v>24</v>
      </c>
      <c r="K7" s="60">
        <f t="shared" si="9"/>
        <v>85</v>
      </c>
      <c r="L7" s="60">
        <f t="shared" si="10"/>
        <v>25</v>
      </c>
      <c r="M7" s="60">
        <f t="shared" si="11"/>
        <v>89</v>
      </c>
      <c r="N7" s="60">
        <f t="shared" si="12"/>
        <v>26</v>
      </c>
      <c r="O7" s="60">
        <f t="shared" si="13"/>
        <v>92</v>
      </c>
      <c r="P7" s="60">
        <f t="shared" si="14"/>
        <v>28</v>
      </c>
      <c r="Q7" s="60">
        <f t="shared" si="15"/>
        <v>98</v>
      </c>
      <c r="R7" s="60">
        <f t="shared" si="16"/>
        <v>29</v>
      </c>
      <c r="S7" s="60">
        <f t="shared" si="17"/>
        <v>103</v>
      </c>
      <c r="T7" s="60">
        <f t="shared" si="18"/>
        <v>31</v>
      </c>
      <c r="U7" s="60">
        <f t="shared" si="19"/>
        <v>108</v>
      </c>
      <c r="V7" s="60">
        <f t="shared" si="20"/>
        <v>32</v>
      </c>
      <c r="W7" s="60">
        <f t="shared" si="21"/>
        <v>113</v>
      </c>
      <c r="X7" s="60">
        <f t="shared" si="22"/>
        <v>34</v>
      </c>
      <c r="Y7" s="60">
        <f t="shared" si="23"/>
        <v>119</v>
      </c>
      <c r="Z7" s="60">
        <f t="shared" si="24"/>
        <v>35</v>
      </c>
      <c r="AA7" s="60">
        <f t="shared" si="25"/>
        <v>123</v>
      </c>
      <c r="AB7" s="60">
        <f t="shared" si="26"/>
        <v>37</v>
      </c>
      <c r="AC7" s="61">
        <f t="shared" si="27"/>
        <v>130</v>
      </c>
    </row>
    <row r="8" spans="1:31" s="62" customFormat="1" ht="11.15" customHeight="1">
      <c r="A8" s="59">
        <v>3</v>
      </c>
      <c r="B8" s="60">
        <f t="shared" si="0"/>
        <v>24</v>
      </c>
      <c r="C8" s="60">
        <f t="shared" si="1"/>
        <v>85</v>
      </c>
      <c r="D8" s="60">
        <f t="shared" si="2"/>
        <v>28</v>
      </c>
      <c r="E8" s="60">
        <f t="shared" si="3"/>
        <v>97</v>
      </c>
      <c r="F8" s="60">
        <f t="shared" si="4"/>
        <v>30</v>
      </c>
      <c r="G8" s="60">
        <f t="shared" si="5"/>
        <v>104</v>
      </c>
      <c r="H8" s="60">
        <f t="shared" si="6"/>
        <v>35</v>
      </c>
      <c r="I8" s="60">
        <f t="shared" si="7"/>
        <v>122</v>
      </c>
      <c r="J8" s="60">
        <f t="shared" si="8"/>
        <v>36</v>
      </c>
      <c r="K8" s="60">
        <f t="shared" si="9"/>
        <v>127</v>
      </c>
      <c r="L8" s="60">
        <f t="shared" si="10"/>
        <v>38</v>
      </c>
      <c r="M8" s="60">
        <f t="shared" si="11"/>
        <v>133</v>
      </c>
      <c r="N8" s="60">
        <f t="shared" si="12"/>
        <v>39</v>
      </c>
      <c r="O8" s="60">
        <f t="shared" si="13"/>
        <v>138</v>
      </c>
      <c r="P8" s="60">
        <f t="shared" si="14"/>
        <v>42</v>
      </c>
      <c r="Q8" s="60">
        <f t="shared" si="15"/>
        <v>147</v>
      </c>
      <c r="R8" s="60">
        <f t="shared" si="16"/>
        <v>44</v>
      </c>
      <c r="S8" s="60">
        <f t="shared" si="17"/>
        <v>154</v>
      </c>
      <c r="T8" s="60">
        <f t="shared" si="18"/>
        <v>46</v>
      </c>
      <c r="U8" s="60">
        <f t="shared" si="19"/>
        <v>162</v>
      </c>
      <c r="V8" s="60">
        <f t="shared" si="20"/>
        <v>48</v>
      </c>
      <c r="W8" s="60">
        <f t="shared" si="21"/>
        <v>169</v>
      </c>
      <c r="X8" s="60">
        <f t="shared" si="22"/>
        <v>51</v>
      </c>
      <c r="Y8" s="60">
        <f t="shared" si="23"/>
        <v>178</v>
      </c>
      <c r="Z8" s="60">
        <f t="shared" si="24"/>
        <v>53</v>
      </c>
      <c r="AA8" s="60">
        <f t="shared" si="25"/>
        <v>185</v>
      </c>
      <c r="AB8" s="60">
        <f t="shared" si="26"/>
        <v>56</v>
      </c>
      <c r="AC8" s="61">
        <f t="shared" si="27"/>
        <v>194</v>
      </c>
    </row>
    <row r="9" spans="1:31" s="62" customFormat="1" ht="11.15" customHeight="1">
      <c r="A9" s="59">
        <v>4</v>
      </c>
      <c r="B9" s="60">
        <f t="shared" si="0"/>
        <v>33</v>
      </c>
      <c r="C9" s="60">
        <f t="shared" si="1"/>
        <v>114</v>
      </c>
      <c r="D9" s="60">
        <f t="shared" si="2"/>
        <v>37</v>
      </c>
      <c r="E9" s="60">
        <f t="shared" si="3"/>
        <v>129</v>
      </c>
      <c r="F9" s="60">
        <f t="shared" si="4"/>
        <v>40</v>
      </c>
      <c r="G9" s="60">
        <f t="shared" si="5"/>
        <v>139</v>
      </c>
      <c r="H9" s="60">
        <f t="shared" si="6"/>
        <v>46</v>
      </c>
      <c r="I9" s="60">
        <f t="shared" si="7"/>
        <v>163</v>
      </c>
      <c r="J9" s="60">
        <f t="shared" si="8"/>
        <v>48</v>
      </c>
      <c r="K9" s="60">
        <f t="shared" si="9"/>
        <v>169</v>
      </c>
      <c r="L9" s="60">
        <f t="shared" si="10"/>
        <v>51</v>
      </c>
      <c r="M9" s="60">
        <f t="shared" si="11"/>
        <v>177</v>
      </c>
      <c r="N9" s="60">
        <f t="shared" si="12"/>
        <v>52</v>
      </c>
      <c r="O9" s="60">
        <f t="shared" si="13"/>
        <v>184</v>
      </c>
      <c r="P9" s="60">
        <f t="shared" si="14"/>
        <v>56</v>
      </c>
      <c r="Q9" s="60">
        <f t="shared" si="15"/>
        <v>196</v>
      </c>
      <c r="R9" s="60">
        <f t="shared" si="16"/>
        <v>59</v>
      </c>
      <c r="S9" s="60">
        <f t="shared" si="17"/>
        <v>205</v>
      </c>
      <c r="T9" s="60">
        <f t="shared" si="18"/>
        <v>62</v>
      </c>
      <c r="U9" s="60">
        <f t="shared" si="19"/>
        <v>216</v>
      </c>
      <c r="V9" s="60">
        <f t="shared" si="20"/>
        <v>65</v>
      </c>
      <c r="W9" s="60">
        <f t="shared" si="21"/>
        <v>226</v>
      </c>
      <c r="X9" s="60">
        <f t="shared" si="22"/>
        <v>68</v>
      </c>
      <c r="Y9" s="60">
        <f t="shared" si="23"/>
        <v>237</v>
      </c>
      <c r="Z9" s="60">
        <f t="shared" si="24"/>
        <v>70</v>
      </c>
      <c r="AA9" s="60">
        <f t="shared" si="25"/>
        <v>246</v>
      </c>
      <c r="AB9" s="60">
        <f t="shared" si="26"/>
        <v>74</v>
      </c>
      <c r="AC9" s="61">
        <f t="shared" si="27"/>
        <v>259</v>
      </c>
    </row>
    <row r="10" spans="1:31" s="62" customFormat="1" ht="11.15" customHeight="1">
      <c r="A10" s="59">
        <v>5</v>
      </c>
      <c r="B10" s="60">
        <f t="shared" si="0"/>
        <v>41</v>
      </c>
      <c r="C10" s="60">
        <f t="shared" si="1"/>
        <v>142</v>
      </c>
      <c r="D10" s="60">
        <f t="shared" si="2"/>
        <v>46</v>
      </c>
      <c r="E10" s="60">
        <f t="shared" si="3"/>
        <v>161</v>
      </c>
      <c r="F10" s="60">
        <f t="shared" si="4"/>
        <v>50</v>
      </c>
      <c r="G10" s="60">
        <f t="shared" si="5"/>
        <v>173</v>
      </c>
      <c r="H10" s="60">
        <f t="shared" si="6"/>
        <v>58</v>
      </c>
      <c r="I10" s="60">
        <f t="shared" si="7"/>
        <v>203</v>
      </c>
      <c r="J10" s="60">
        <f t="shared" si="8"/>
        <v>61</v>
      </c>
      <c r="K10" s="60">
        <f t="shared" si="9"/>
        <v>212</v>
      </c>
      <c r="L10" s="60">
        <f t="shared" si="10"/>
        <v>63</v>
      </c>
      <c r="M10" s="60">
        <f t="shared" si="11"/>
        <v>222</v>
      </c>
      <c r="N10" s="60">
        <f t="shared" si="12"/>
        <v>66</v>
      </c>
      <c r="O10" s="60">
        <f t="shared" si="13"/>
        <v>229</v>
      </c>
      <c r="P10" s="60">
        <f t="shared" si="14"/>
        <v>70</v>
      </c>
      <c r="Q10" s="60">
        <f t="shared" si="15"/>
        <v>244</v>
      </c>
      <c r="R10" s="60">
        <f t="shared" si="16"/>
        <v>73</v>
      </c>
      <c r="S10" s="60">
        <f t="shared" si="17"/>
        <v>257</v>
      </c>
      <c r="T10" s="60">
        <f t="shared" si="18"/>
        <v>77</v>
      </c>
      <c r="U10" s="60">
        <f t="shared" si="19"/>
        <v>270</v>
      </c>
      <c r="V10" s="60">
        <f t="shared" si="20"/>
        <v>81</v>
      </c>
      <c r="W10" s="60">
        <f t="shared" si="21"/>
        <v>282</v>
      </c>
      <c r="X10" s="60">
        <f t="shared" si="22"/>
        <v>85</v>
      </c>
      <c r="Y10" s="60">
        <f t="shared" si="23"/>
        <v>296</v>
      </c>
      <c r="Z10" s="60">
        <f t="shared" si="24"/>
        <v>88</v>
      </c>
      <c r="AA10" s="60">
        <f t="shared" si="25"/>
        <v>308</v>
      </c>
      <c r="AB10" s="60">
        <f t="shared" si="26"/>
        <v>93</v>
      </c>
      <c r="AC10" s="61">
        <f t="shared" si="27"/>
        <v>324</v>
      </c>
    </row>
    <row r="11" spans="1:31" s="62" customFormat="1" ht="11.15" customHeight="1">
      <c r="A11" s="59">
        <v>6</v>
      </c>
      <c r="B11" s="60">
        <f t="shared" si="0"/>
        <v>49</v>
      </c>
      <c r="C11" s="60">
        <f t="shared" si="1"/>
        <v>171</v>
      </c>
      <c r="D11" s="60">
        <f t="shared" si="2"/>
        <v>55</v>
      </c>
      <c r="E11" s="60">
        <f t="shared" si="3"/>
        <v>193</v>
      </c>
      <c r="F11" s="60">
        <f t="shared" si="4"/>
        <v>59</v>
      </c>
      <c r="G11" s="60">
        <f t="shared" si="5"/>
        <v>208</v>
      </c>
      <c r="H11" s="60">
        <f t="shared" si="6"/>
        <v>70</v>
      </c>
      <c r="I11" s="60">
        <f t="shared" si="7"/>
        <v>244</v>
      </c>
      <c r="J11" s="60">
        <f t="shared" si="8"/>
        <v>73</v>
      </c>
      <c r="K11" s="60">
        <f t="shared" si="9"/>
        <v>254</v>
      </c>
      <c r="L11" s="60">
        <f t="shared" si="10"/>
        <v>76</v>
      </c>
      <c r="M11" s="60">
        <f t="shared" si="11"/>
        <v>266</v>
      </c>
      <c r="N11" s="60">
        <f t="shared" si="12"/>
        <v>79</v>
      </c>
      <c r="O11" s="60">
        <f t="shared" si="13"/>
        <v>275</v>
      </c>
      <c r="P11" s="60">
        <f t="shared" si="14"/>
        <v>84</v>
      </c>
      <c r="Q11" s="60">
        <f t="shared" si="15"/>
        <v>293</v>
      </c>
      <c r="R11" s="60">
        <f t="shared" si="16"/>
        <v>88</v>
      </c>
      <c r="S11" s="60">
        <f t="shared" si="17"/>
        <v>308</v>
      </c>
      <c r="T11" s="60">
        <f t="shared" si="18"/>
        <v>92</v>
      </c>
      <c r="U11" s="60">
        <f t="shared" si="19"/>
        <v>324</v>
      </c>
      <c r="V11" s="60">
        <f t="shared" si="20"/>
        <v>97</v>
      </c>
      <c r="W11" s="60">
        <f t="shared" si="21"/>
        <v>339</v>
      </c>
      <c r="X11" s="60">
        <f t="shared" si="22"/>
        <v>102</v>
      </c>
      <c r="Y11" s="60">
        <f t="shared" si="23"/>
        <v>356</v>
      </c>
      <c r="Z11" s="60">
        <f t="shared" si="24"/>
        <v>106</v>
      </c>
      <c r="AA11" s="60">
        <f t="shared" si="25"/>
        <v>370</v>
      </c>
      <c r="AB11" s="60">
        <f t="shared" si="26"/>
        <v>111</v>
      </c>
      <c r="AC11" s="61">
        <f t="shared" si="27"/>
        <v>389</v>
      </c>
    </row>
    <row r="12" spans="1:31" s="62" customFormat="1" ht="11.15" customHeight="1">
      <c r="A12" s="59">
        <v>7</v>
      </c>
      <c r="B12" s="60">
        <f t="shared" si="0"/>
        <v>57</v>
      </c>
      <c r="C12" s="60">
        <f t="shared" si="1"/>
        <v>199</v>
      </c>
      <c r="D12" s="60">
        <f t="shared" si="2"/>
        <v>64</v>
      </c>
      <c r="E12" s="60">
        <f t="shared" si="3"/>
        <v>225</v>
      </c>
      <c r="F12" s="60">
        <f t="shared" si="4"/>
        <v>69</v>
      </c>
      <c r="G12" s="60">
        <f t="shared" si="5"/>
        <v>243</v>
      </c>
      <c r="H12" s="60">
        <f t="shared" si="6"/>
        <v>81</v>
      </c>
      <c r="I12" s="60">
        <f t="shared" si="7"/>
        <v>285</v>
      </c>
      <c r="J12" s="60">
        <f t="shared" si="8"/>
        <v>85</v>
      </c>
      <c r="K12" s="60">
        <f t="shared" si="9"/>
        <v>296</v>
      </c>
      <c r="L12" s="60">
        <f t="shared" si="10"/>
        <v>89</v>
      </c>
      <c r="M12" s="60">
        <f t="shared" si="11"/>
        <v>310</v>
      </c>
      <c r="N12" s="60">
        <f t="shared" si="12"/>
        <v>92</v>
      </c>
      <c r="O12" s="60">
        <f t="shared" si="13"/>
        <v>321</v>
      </c>
      <c r="P12" s="60">
        <f t="shared" si="14"/>
        <v>98</v>
      </c>
      <c r="Q12" s="60">
        <f t="shared" si="15"/>
        <v>342</v>
      </c>
      <c r="R12" s="60">
        <f t="shared" si="16"/>
        <v>103</v>
      </c>
      <c r="S12" s="60">
        <f t="shared" si="17"/>
        <v>359</v>
      </c>
      <c r="T12" s="60">
        <f t="shared" si="18"/>
        <v>108</v>
      </c>
      <c r="U12" s="60">
        <f t="shared" si="19"/>
        <v>377</v>
      </c>
      <c r="V12" s="60">
        <f t="shared" si="20"/>
        <v>113</v>
      </c>
      <c r="W12" s="60">
        <f t="shared" si="21"/>
        <v>395</v>
      </c>
      <c r="X12" s="60">
        <f t="shared" si="22"/>
        <v>119</v>
      </c>
      <c r="Y12" s="60">
        <f t="shared" si="23"/>
        <v>415</v>
      </c>
      <c r="Z12" s="60">
        <f t="shared" si="24"/>
        <v>123</v>
      </c>
      <c r="AA12" s="60">
        <f t="shared" si="25"/>
        <v>431</v>
      </c>
      <c r="AB12" s="60">
        <f t="shared" si="26"/>
        <v>130</v>
      </c>
      <c r="AC12" s="61">
        <f t="shared" si="27"/>
        <v>454</v>
      </c>
    </row>
    <row r="13" spans="1:31" s="62" customFormat="1" ht="11.15" customHeight="1">
      <c r="A13" s="59">
        <v>8</v>
      </c>
      <c r="B13" s="60">
        <f t="shared" si="0"/>
        <v>65</v>
      </c>
      <c r="C13" s="60">
        <f t="shared" si="1"/>
        <v>228</v>
      </c>
      <c r="D13" s="60">
        <f t="shared" si="2"/>
        <v>74</v>
      </c>
      <c r="E13" s="60">
        <f t="shared" si="3"/>
        <v>257</v>
      </c>
      <c r="F13" s="60">
        <f t="shared" si="4"/>
        <v>79</v>
      </c>
      <c r="G13" s="60">
        <f t="shared" si="5"/>
        <v>277</v>
      </c>
      <c r="H13" s="60">
        <f t="shared" si="6"/>
        <v>93</v>
      </c>
      <c r="I13" s="60">
        <f t="shared" si="7"/>
        <v>325</v>
      </c>
      <c r="J13" s="60">
        <f t="shared" si="8"/>
        <v>97</v>
      </c>
      <c r="K13" s="60">
        <f t="shared" si="9"/>
        <v>339</v>
      </c>
      <c r="L13" s="60">
        <f t="shared" si="10"/>
        <v>101</v>
      </c>
      <c r="M13" s="60">
        <f t="shared" si="11"/>
        <v>355</v>
      </c>
      <c r="N13" s="60">
        <f t="shared" si="12"/>
        <v>105</v>
      </c>
      <c r="O13" s="60">
        <f t="shared" si="13"/>
        <v>367</v>
      </c>
      <c r="P13" s="60">
        <f t="shared" si="14"/>
        <v>112</v>
      </c>
      <c r="Q13" s="60">
        <f t="shared" si="15"/>
        <v>391</v>
      </c>
      <c r="R13" s="60">
        <f t="shared" si="16"/>
        <v>117</v>
      </c>
      <c r="S13" s="60">
        <f t="shared" si="17"/>
        <v>411</v>
      </c>
      <c r="T13" s="60">
        <f t="shared" si="18"/>
        <v>123</v>
      </c>
      <c r="U13" s="60">
        <f t="shared" si="19"/>
        <v>431</v>
      </c>
      <c r="V13" s="60">
        <f t="shared" si="20"/>
        <v>129</v>
      </c>
      <c r="W13" s="60">
        <f t="shared" si="21"/>
        <v>452</v>
      </c>
      <c r="X13" s="60">
        <f t="shared" si="22"/>
        <v>136</v>
      </c>
      <c r="Y13" s="60">
        <f t="shared" si="23"/>
        <v>474</v>
      </c>
      <c r="Z13" s="60">
        <f t="shared" si="24"/>
        <v>141</v>
      </c>
      <c r="AA13" s="60">
        <f t="shared" si="25"/>
        <v>493</v>
      </c>
      <c r="AB13" s="60">
        <f t="shared" si="26"/>
        <v>148</v>
      </c>
      <c r="AC13" s="61">
        <f t="shared" si="27"/>
        <v>518</v>
      </c>
    </row>
    <row r="14" spans="1:31" s="62" customFormat="1" ht="11.15" customHeight="1">
      <c r="A14" s="59">
        <v>9</v>
      </c>
      <c r="B14" s="60">
        <f t="shared" si="0"/>
        <v>73</v>
      </c>
      <c r="C14" s="60">
        <f t="shared" si="1"/>
        <v>256</v>
      </c>
      <c r="D14" s="60">
        <f t="shared" si="2"/>
        <v>83</v>
      </c>
      <c r="E14" s="60">
        <f t="shared" si="3"/>
        <v>290</v>
      </c>
      <c r="F14" s="60">
        <f t="shared" si="4"/>
        <v>89</v>
      </c>
      <c r="G14" s="60">
        <f t="shared" si="5"/>
        <v>312</v>
      </c>
      <c r="H14" s="60">
        <f t="shared" si="6"/>
        <v>105</v>
      </c>
      <c r="I14" s="60">
        <f t="shared" si="7"/>
        <v>366</v>
      </c>
      <c r="J14" s="60">
        <f t="shared" si="8"/>
        <v>109</v>
      </c>
      <c r="K14" s="60">
        <f t="shared" si="9"/>
        <v>381</v>
      </c>
      <c r="L14" s="60">
        <f t="shared" si="10"/>
        <v>114</v>
      </c>
      <c r="M14" s="60">
        <f t="shared" si="11"/>
        <v>399</v>
      </c>
      <c r="N14" s="60">
        <f t="shared" si="12"/>
        <v>118</v>
      </c>
      <c r="O14" s="60">
        <f t="shared" si="13"/>
        <v>413</v>
      </c>
      <c r="P14" s="60">
        <f t="shared" si="14"/>
        <v>126</v>
      </c>
      <c r="Q14" s="60">
        <f t="shared" si="15"/>
        <v>440</v>
      </c>
      <c r="R14" s="60">
        <f t="shared" si="16"/>
        <v>132</v>
      </c>
      <c r="S14" s="60">
        <f t="shared" si="17"/>
        <v>462</v>
      </c>
      <c r="T14" s="60">
        <f t="shared" si="18"/>
        <v>139</v>
      </c>
      <c r="U14" s="60">
        <f t="shared" si="19"/>
        <v>485</v>
      </c>
      <c r="V14" s="60">
        <f t="shared" si="20"/>
        <v>145</v>
      </c>
      <c r="W14" s="60">
        <f t="shared" si="21"/>
        <v>508</v>
      </c>
      <c r="X14" s="60">
        <f t="shared" si="22"/>
        <v>152</v>
      </c>
      <c r="Y14" s="60">
        <f t="shared" si="23"/>
        <v>534</v>
      </c>
      <c r="Z14" s="60">
        <f t="shared" si="24"/>
        <v>158</v>
      </c>
      <c r="AA14" s="60">
        <f t="shared" si="25"/>
        <v>554</v>
      </c>
      <c r="AB14" s="60">
        <f t="shared" si="26"/>
        <v>167</v>
      </c>
      <c r="AC14" s="61">
        <f t="shared" si="27"/>
        <v>583</v>
      </c>
    </row>
    <row r="15" spans="1:31" s="62" customFormat="1" ht="11.15" customHeight="1">
      <c r="A15" s="59">
        <v>10</v>
      </c>
      <c r="B15" s="60">
        <f t="shared" si="0"/>
        <v>81</v>
      </c>
      <c r="C15" s="60">
        <f t="shared" si="1"/>
        <v>285</v>
      </c>
      <c r="D15" s="60">
        <f t="shared" si="2"/>
        <v>92</v>
      </c>
      <c r="E15" s="60">
        <f t="shared" si="3"/>
        <v>322</v>
      </c>
      <c r="F15" s="60">
        <f t="shared" si="4"/>
        <v>99</v>
      </c>
      <c r="G15" s="60">
        <f t="shared" si="5"/>
        <v>347</v>
      </c>
      <c r="H15" s="60">
        <f t="shared" si="6"/>
        <v>116</v>
      </c>
      <c r="I15" s="60">
        <f t="shared" si="7"/>
        <v>407</v>
      </c>
      <c r="J15" s="60">
        <f t="shared" si="8"/>
        <v>121</v>
      </c>
      <c r="K15" s="60">
        <f t="shared" si="9"/>
        <v>424</v>
      </c>
      <c r="L15" s="60">
        <f t="shared" si="10"/>
        <v>127</v>
      </c>
      <c r="M15" s="60">
        <f t="shared" si="11"/>
        <v>444</v>
      </c>
      <c r="N15" s="60">
        <f t="shared" si="12"/>
        <v>131</v>
      </c>
      <c r="O15" s="60">
        <f t="shared" si="13"/>
        <v>459</v>
      </c>
      <c r="P15" s="60">
        <f t="shared" si="14"/>
        <v>140</v>
      </c>
      <c r="Q15" s="60">
        <f t="shared" si="15"/>
        <v>489</v>
      </c>
      <c r="R15" s="60">
        <f t="shared" si="16"/>
        <v>147</v>
      </c>
      <c r="S15" s="60">
        <f t="shared" si="17"/>
        <v>514</v>
      </c>
      <c r="T15" s="60">
        <f t="shared" si="18"/>
        <v>154</v>
      </c>
      <c r="U15" s="60">
        <f t="shared" si="19"/>
        <v>539</v>
      </c>
      <c r="V15" s="60">
        <f t="shared" si="20"/>
        <v>161</v>
      </c>
      <c r="W15" s="60">
        <f t="shared" si="21"/>
        <v>565</v>
      </c>
      <c r="X15" s="60">
        <f t="shared" si="22"/>
        <v>169</v>
      </c>
      <c r="Y15" s="60">
        <f t="shared" si="23"/>
        <v>593</v>
      </c>
      <c r="Z15" s="60">
        <f t="shared" si="24"/>
        <v>176</v>
      </c>
      <c r="AA15" s="60">
        <f t="shared" si="25"/>
        <v>616</v>
      </c>
      <c r="AB15" s="60">
        <f t="shared" si="26"/>
        <v>185</v>
      </c>
      <c r="AC15" s="61">
        <f t="shared" si="27"/>
        <v>648</v>
      </c>
    </row>
    <row r="16" spans="1:31" s="62" customFormat="1" ht="11.15" customHeight="1">
      <c r="A16" s="59">
        <v>11</v>
      </c>
      <c r="B16" s="60">
        <f t="shared" si="0"/>
        <v>90</v>
      </c>
      <c r="C16" s="60">
        <f t="shared" si="1"/>
        <v>313</v>
      </c>
      <c r="D16" s="60">
        <f t="shared" si="2"/>
        <v>101</v>
      </c>
      <c r="E16" s="60">
        <f t="shared" si="3"/>
        <v>354</v>
      </c>
      <c r="F16" s="60">
        <f t="shared" si="4"/>
        <v>109</v>
      </c>
      <c r="G16" s="60">
        <f t="shared" si="5"/>
        <v>381</v>
      </c>
      <c r="H16" s="60">
        <f t="shared" si="6"/>
        <v>128</v>
      </c>
      <c r="I16" s="60">
        <f t="shared" si="7"/>
        <v>447</v>
      </c>
      <c r="J16" s="60">
        <f t="shared" si="8"/>
        <v>133</v>
      </c>
      <c r="K16" s="60">
        <f t="shared" si="9"/>
        <v>466</v>
      </c>
      <c r="L16" s="60">
        <f t="shared" si="10"/>
        <v>139</v>
      </c>
      <c r="M16" s="60">
        <f t="shared" si="11"/>
        <v>488</v>
      </c>
      <c r="N16" s="60">
        <f t="shared" si="12"/>
        <v>144</v>
      </c>
      <c r="O16" s="60">
        <f t="shared" si="13"/>
        <v>505</v>
      </c>
      <c r="P16" s="60">
        <f t="shared" si="14"/>
        <v>154</v>
      </c>
      <c r="Q16" s="60">
        <f t="shared" si="15"/>
        <v>538</v>
      </c>
      <c r="R16" s="60">
        <f t="shared" si="16"/>
        <v>161</v>
      </c>
      <c r="S16" s="60">
        <f t="shared" si="17"/>
        <v>565</v>
      </c>
      <c r="T16" s="60">
        <f t="shared" si="18"/>
        <v>169</v>
      </c>
      <c r="U16" s="60">
        <f t="shared" si="19"/>
        <v>593</v>
      </c>
      <c r="V16" s="60">
        <f t="shared" si="20"/>
        <v>177</v>
      </c>
      <c r="W16" s="60">
        <f t="shared" si="21"/>
        <v>621</v>
      </c>
      <c r="X16" s="60">
        <f t="shared" si="22"/>
        <v>186</v>
      </c>
      <c r="Y16" s="60">
        <f t="shared" si="23"/>
        <v>652</v>
      </c>
      <c r="Z16" s="60">
        <f t="shared" si="24"/>
        <v>194</v>
      </c>
      <c r="AA16" s="60">
        <f t="shared" si="25"/>
        <v>678</v>
      </c>
      <c r="AB16" s="60">
        <f t="shared" si="26"/>
        <v>204</v>
      </c>
      <c r="AC16" s="61">
        <f t="shared" si="27"/>
        <v>713</v>
      </c>
    </row>
    <row r="17" spans="1:29" s="62" customFormat="1" ht="11.15" customHeight="1">
      <c r="A17" s="59">
        <v>12</v>
      </c>
      <c r="B17" s="60">
        <f t="shared" si="0"/>
        <v>98</v>
      </c>
      <c r="C17" s="60">
        <f t="shared" si="1"/>
        <v>342</v>
      </c>
      <c r="D17" s="60">
        <f t="shared" si="2"/>
        <v>110</v>
      </c>
      <c r="E17" s="60">
        <f t="shared" si="3"/>
        <v>386</v>
      </c>
      <c r="F17" s="60">
        <f t="shared" si="4"/>
        <v>119</v>
      </c>
      <c r="G17" s="60">
        <f t="shared" si="5"/>
        <v>416</v>
      </c>
      <c r="H17" s="60">
        <f t="shared" si="6"/>
        <v>139</v>
      </c>
      <c r="I17" s="60">
        <f t="shared" si="7"/>
        <v>488</v>
      </c>
      <c r="J17" s="60">
        <f t="shared" si="8"/>
        <v>145</v>
      </c>
      <c r="K17" s="60">
        <f t="shared" si="9"/>
        <v>508</v>
      </c>
      <c r="L17" s="60">
        <f t="shared" si="10"/>
        <v>152</v>
      </c>
      <c r="M17" s="60">
        <f t="shared" si="11"/>
        <v>532</v>
      </c>
      <c r="N17" s="60">
        <f t="shared" si="12"/>
        <v>157</v>
      </c>
      <c r="O17" s="60">
        <f t="shared" si="13"/>
        <v>551</v>
      </c>
      <c r="P17" s="60">
        <f t="shared" si="14"/>
        <v>168</v>
      </c>
      <c r="Q17" s="60">
        <f t="shared" si="15"/>
        <v>587</v>
      </c>
      <c r="R17" s="60">
        <f t="shared" si="16"/>
        <v>176</v>
      </c>
      <c r="S17" s="60">
        <f t="shared" si="17"/>
        <v>616</v>
      </c>
      <c r="T17" s="60">
        <f t="shared" si="18"/>
        <v>185</v>
      </c>
      <c r="U17" s="60">
        <f t="shared" si="19"/>
        <v>647</v>
      </c>
      <c r="V17" s="60">
        <f t="shared" si="20"/>
        <v>194</v>
      </c>
      <c r="W17" s="60">
        <f t="shared" si="21"/>
        <v>678</v>
      </c>
      <c r="X17" s="60">
        <f t="shared" si="22"/>
        <v>203</v>
      </c>
      <c r="Y17" s="60">
        <f t="shared" si="23"/>
        <v>711</v>
      </c>
      <c r="Z17" s="60">
        <f t="shared" si="24"/>
        <v>211</v>
      </c>
      <c r="AA17" s="60">
        <f t="shared" si="25"/>
        <v>739</v>
      </c>
      <c r="AB17" s="60">
        <f t="shared" si="26"/>
        <v>222</v>
      </c>
      <c r="AC17" s="61">
        <f t="shared" si="27"/>
        <v>778</v>
      </c>
    </row>
    <row r="18" spans="1:29" s="62" customFormat="1" ht="11.15" customHeight="1">
      <c r="A18" s="59">
        <v>13</v>
      </c>
      <c r="B18" s="60">
        <f t="shared" si="0"/>
        <v>106</v>
      </c>
      <c r="C18" s="60">
        <f t="shared" si="1"/>
        <v>370</v>
      </c>
      <c r="D18" s="60">
        <f t="shared" si="2"/>
        <v>120</v>
      </c>
      <c r="E18" s="60">
        <f t="shared" si="3"/>
        <v>418</v>
      </c>
      <c r="F18" s="60">
        <f t="shared" si="4"/>
        <v>129</v>
      </c>
      <c r="G18" s="60">
        <f t="shared" si="5"/>
        <v>450</v>
      </c>
      <c r="H18" s="60">
        <f t="shared" si="6"/>
        <v>151</v>
      </c>
      <c r="I18" s="60">
        <f t="shared" si="7"/>
        <v>529</v>
      </c>
      <c r="J18" s="60">
        <f t="shared" si="8"/>
        <v>157</v>
      </c>
      <c r="K18" s="60">
        <f t="shared" si="9"/>
        <v>551</v>
      </c>
      <c r="L18" s="60">
        <f t="shared" si="10"/>
        <v>165</v>
      </c>
      <c r="M18" s="60">
        <f t="shared" si="11"/>
        <v>577</v>
      </c>
      <c r="N18" s="60">
        <f t="shared" si="12"/>
        <v>170</v>
      </c>
      <c r="O18" s="60">
        <f t="shared" si="13"/>
        <v>597</v>
      </c>
      <c r="P18" s="60">
        <f t="shared" si="14"/>
        <v>182</v>
      </c>
      <c r="Q18" s="60">
        <f t="shared" si="15"/>
        <v>636</v>
      </c>
      <c r="R18" s="60">
        <f t="shared" si="16"/>
        <v>191</v>
      </c>
      <c r="S18" s="60">
        <f t="shared" si="17"/>
        <v>668</v>
      </c>
      <c r="T18" s="60">
        <f t="shared" si="18"/>
        <v>200</v>
      </c>
      <c r="U18" s="60">
        <f t="shared" si="19"/>
        <v>701</v>
      </c>
      <c r="V18" s="60">
        <f t="shared" si="20"/>
        <v>210</v>
      </c>
      <c r="W18" s="60">
        <f t="shared" si="21"/>
        <v>734</v>
      </c>
      <c r="X18" s="60">
        <f t="shared" si="22"/>
        <v>220</v>
      </c>
      <c r="Y18" s="60">
        <f t="shared" si="23"/>
        <v>771</v>
      </c>
      <c r="Z18" s="60">
        <f t="shared" si="24"/>
        <v>229</v>
      </c>
      <c r="AA18" s="60">
        <f t="shared" si="25"/>
        <v>801</v>
      </c>
      <c r="AB18" s="60">
        <f t="shared" si="26"/>
        <v>241</v>
      </c>
      <c r="AC18" s="61">
        <f t="shared" si="27"/>
        <v>843</v>
      </c>
    </row>
    <row r="19" spans="1:29" s="62" customFormat="1" ht="11.15" customHeight="1">
      <c r="A19" s="59">
        <v>14</v>
      </c>
      <c r="B19" s="60">
        <f t="shared" si="0"/>
        <v>114</v>
      </c>
      <c r="C19" s="60">
        <f t="shared" si="1"/>
        <v>399</v>
      </c>
      <c r="D19" s="60">
        <f t="shared" si="2"/>
        <v>129</v>
      </c>
      <c r="E19" s="60">
        <f t="shared" si="3"/>
        <v>451</v>
      </c>
      <c r="F19" s="60">
        <f t="shared" si="4"/>
        <v>139</v>
      </c>
      <c r="G19" s="60">
        <f t="shared" si="5"/>
        <v>485</v>
      </c>
      <c r="H19" s="60">
        <f t="shared" si="6"/>
        <v>163</v>
      </c>
      <c r="I19" s="60">
        <f t="shared" si="7"/>
        <v>569</v>
      </c>
      <c r="J19" s="60">
        <f t="shared" si="8"/>
        <v>169</v>
      </c>
      <c r="K19" s="60">
        <f t="shared" si="9"/>
        <v>593</v>
      </c>
      <c r="L19" s="60">
        <f t="shared" si="10"/>
        <v>177</v>
      </c>
      <c r="M19" s="60">
        <f t="shared" si="11"/>
        <v>621</v>
      </c>
      <c r="N19" s="60">
        <f t="shared" si="12"/>
        <v>184</v>
      </c>
      <c r="O19" s="60">
        <f t="shared" si="13"/>
        <v>642</v>
      </c>
      <c r="P19" s="60">
        <f t="shared" si="14"/>
        <v>196</v>
      </c>
      <c r="Q19" s="60">
        <f t="shared" si="15"/>
        <v>684</v>
      </c>
      <c r="R19" s="60">
        <f t="shared" si="16"/>
        <v>205</v>
      </c>
      <c r="S19" s="60">
        <f t="shared" si="17"/>
        <v>719</v>
      </c>
      <c r="T19" s="60">
        <f t="shared" si="18"/>
        <v>216</v>
      </c>
      <c r="U19" s="60">
        <f t="shared" si="19"/>
        <v>755</v>
      </c>
      <c r="V19" s="60">
        <f t="shared" si="20"/>
        <v>226</v>
      </c>
      <c r="W19" s="60">
        <f t="shared" si="21"/>
        <v>791</v>
      </c>
      <c r="X19" s="60">
        <f t="shared" si="22"/>
        <v>237</v>
      </c>
      <c r="Y19" s="60">
        <f t="shared" si="23"/>
        <v>830</v>
      </c>
      <c r="Z19" s="60">
        <f t="shared" si="24"/>
        <v>246</v>
      </c>
      <c r="AA19" s="60">
        <f t="shared" si="25"/>
        <v>862</v>
      </c>
      <c r="AB19" s="60">
        <f t="shared" si="26"/>
        <v>259</v>
      </c>
      <c r="AC19" s="61">
        <f t="shared" si="27"/>
        <v>907</v>
      </c>
    </row>
    <row r="20" spans="1:29" s="62" customFormat="1" ht="11.15" customHeight="1">
      <c r="A20" s="59">
        <v>15</v>
      </c>
      <c r="B20" s="60">
        <f t="shared" si="0"/>
        <v>122</v>
      </c>
      <c r="C20" s="60">
        <f t="shared" si="1"/>
        <v>427</v>
      </c>
      <c r="D20" s="60">
        <f t="shared" si="2"/>
        <v>138</v>
      </c>
      <c r="E20" s="60">
        <f t="shared" si="3"/>
        <v>483</v>
      </c>
      <c r="F20" s="60">
        <f t="shared" si="4"/>
        <v>149</v>
      </c>
      <c r="G20" s="60">
        <f t="shared" si="5"/>
        <v>520</v>
      </c>
      <c r="H20" s="60">
        <f t="shared" si="6"/>
        <v>174</v>
      </c>
      <c r="I20" s="60">
        <f t="shared" si="7"/>
        <v>610</v>
      </c>
      <c r="J20" s="60">
        <f t="shared" si="8"/>
        <v>182</v>
      </c>
      <c r="K20" s="60">
        <f t="shared" si="9"/>
        <v>635</v>
      </c>
      <c r="L20" s="60">
        <f t="shared" si="10"/>
        <v>190</v>
      </c>
      <c r="M20" s="60">
        <f t="shared" si="11"/>
        <v>665</v>
      </c>
      <c r="N20" s="60">
        <f t="shared" si="12"/>
        <v>197</v>
      </c>
      <c r="O20" s="60">
        <f t="shared" si="13"/>
        <v>688</v>
      </c>
      <c r="P20" s="60">
        <f t="shared" si="14"/>
        <v>210</v>
      </c>
      <c r="Q20" s="60">
        <f t="shared" si="15"/>
        <v>733</v>
      </c>
      <c r="R20" s="60">
        <f t="shared" si="16"/>
        <v>220</v>
      </c>
      <c r="S20" s="60">
        <f t="shared" si="17"/>
        <v>770</v>
      </c>
      <c r="T20" s="60">
        <f t="shared" si="18"/>
        <v>231</v>
      </c>
      <c r="U20" s="60">
        <f t="shared" si="19"/>
        <v>809</v>
      </c>
      <c r="V20" s="60">
        <f t="shared" si="20"/>
        <v>242</v>
      </c>
      <c r="W20" s="60">
        <f t="shared" si="21"/>
        <v>847</v>
      </c>
      <c r="X20" s="60">
        <f t="shared" si="22"/>
        <v>254</v>
      </c>
      <c r="Y20" s="60">
        <f t="shared" si="23"/>
        <v>889</v>
      </c>
      <c r="Z20" s="60">
        <f t="shared" si="24"/>
        <v>264</v>
      </c>
      <c r="AA20" s="60">
        <f t="shared" si="25"/>
        <v>924</v>
      </c>
      <c r="AB20" s="60">
        <f t="shared" si="26"/>
        <v>278</v>
      </c>
      <c r="AC20" s="61">
        <f t="shared" si="27"/>
        <v>972</v>
      </c>
    </row>
    <row r="21" spans="1:29" s="62" customFormat="1" ht="11.15" customHeight="1">
      <c r="A21" s="59">
        <v>16</v>
      </c>
      <c r="B21" s="60">
        <f t="shared" si="0"/>
        <v>130</v>
      </c>
      <c r="C21" s="60">
        <f t="shared" si="1"/>
        <v>456</v>
      </c>
      <c r="D21" s="60">
        <f t="shared" si="2"/>
        <v>147</v>
      </c>
      <c r="E21" s="60">
        <f t="shared" si="3"/>
        <v>515</v>
      </c>
      <c r="F21" s="60">
        <f t="shared" si="4"/>
        <v>158</v>
      </c>
      <c r="G21" s="60">
        <f t="shared" si="5"/>
        <v>554</v>
      </c>
      <c r="H21" s="60">
        <f t="shared" si="6"/>
        <v>186</v>
      </c>
      <c r="I21" s="60">
        <f t="shared" si="7"/>
        <v>650</v>
      </c>
      <c r="J21" s="60">
        <f t="shared" si="8"/>
        <v>194</v>
      </c>
      <c r="K21" s="60">
        <f t="shared" si="9"/>
        <v>678</v>
      </c>
      <c r="L21" s="60">
        <f t="shared" si="10"/>
        <v>203</v>
      </c>
      <c r="M21" s="60">
        <f t="shared" si="11"/>
        <v>710</v>
      </c>
      <c r="N21" s="60">
        <f t="shared" si="12"/>
        <v>210</v>
      </c>
      <c r="O21" s="60">
        <f t="shared" si="13"/>
        <v>734</v>
      </c>
      <c r="P21" s="60">
        <f t="shared" si="14"/>
        <v>223</v>
      </c>
      <c r="Q21" s="60">
        <f t="shared" si="15"/>
        <v>782</v>
      </c>
      <c r="R21" s="60">
        <f t="shared" si="16"/>
        <v>235</v>
      </c>
      <c r="S21" s="60">
        <f t="shared" si="17"/>
        <v>822</v>
      </c>
      <c r="T21" s="60">
        <f t="shared" si="18"/>
        <v>247</v>
      </c>
      <c r="U21" s="60">
        <f t="shared" si="19"/>
        <v>863</v>
      </c>
      <c r="V21" s="60">
        <f t="shared" si="20"/>
        <v>258</v>
      </c>
      <c r="W21" s="60">
        <f t="shared" si="21"/>
        <v>903</v>
      </c>
      <c r="X21" s="60">
        <f t="shared" si="22"/>
        <v>271</v>
      </c>
      <c r="Y21" s="60">
        <f t="shared" si="23"/>
        <v>949</v>
      </c>
      <c r="Z21" s="60">
        <f t="shared" si="24"/>
        <v>282</v>
      </c>
      <c r="AA21" s="60">
        <f t="shared" si="25"/>
        <v>986</v>
      </c>
      <c r="AB21" s="60">
        <f t="shared" si="26"/>
        <v>296</v>
      </c>
      <c r="AC21" s="61">
        <f t="shared" si="27"/>
        <v>1037</v>
      </c>
    </row>
    <row r="22" spans="1:29" s="62" customFormat="1" ht="11.15" customHeight="1">
      <c r="A22" s="59">
        <v>17</v>
      </c>
      <c r="B22" s="60">
        <f t="shared" si="0"/>
        <v>138</v>
      </c>
      <c r="C22" s="60">
        <f t="shared" si="1"/>
        <v>484</v>
      </c>
      <c r="D22" s="60">
        <f t="shared" si="2"/>
        <v>156</v>
      </c>
      <c r="E22" s="60">
        <f t="shared" si="3"/>
        <v>547</v>
      </c>
      <c r="F22" s="60">
        <f t="shared" si="4"/>
        <v>168</v>
      </c>
      <c r="G22" s="60">
        <f t="shared" si="5"/>
        <v>589</v>
      </c>
      <c r="H22" s="60">
        <f t="shared" si="6"/>
        <v>197</v>
      </c>
      <c r="I22" s="60">
        <f t="shared" si="7"/>
        <v>691</v>
      </c>
      <c r="J22" s="60">
        <f t="shared" si="8"/>
        <v>206</v>
      </c>
      <c r="K22" s="60">
        <f t="shared" si="9"/>
        <v>720</v>
      </c>
      <c r="L22" s="60">
        <f t="shared" si="10"/>
        <v>215</v>
      </c>
      <c r="M22" s="60">
        <f t="shared" si="11"/>
        <v>754</v>
      </c>
      <c r="N22" s="60">
        <f t="shared" si="12"/>
        <v>223</v>
      </c>
      <c r="O22" s="60">
        <f t="shared" si="13"/>
        <v>780</v>
      </c>
      <c r="P22" s="60">
        <f t="shared" si="14"/>
        <v>237</v>
      </c>
      <c r="Q22" s="60">
        <f t="shared" si="15"/>
        <v>831</v>
      </c>
      <c r="R22" s="60">
        <f t="shared" si="16"/>
        <v>249</v>
      </c>
      <c r="S22" s="60">
        <f t="shared" si="17"/>
        <v>873</v>
      </c>
      <c r="T22" s="60">
        <f t="shared" si="18"/>
        <v>262</v>
      </c>
      <c r="U22" s="60">
        <f t="shared" si="19"/>
        <v>917</v>
      </c>
      <c r="V22" s="60">
        <f t="shared" si="20"/>
        <v>274</v>
      </c>
      <c r="W22" s="60">
        <f t="shared" si="21"/>
        <v>960</v>
      </c>
      <c r="X22" s="60">
        <f t="shared" si="22"/>
        <v>288</v>
      </c>
      <c r="Y22" s="60">
        <f t="shared" si="23"/>
        <v>1008</v>
      </c>
      <c r="Z22" s="60">
        <f t="shared" si="24"/>
        <v>299</v>
      </c>
      <c r="AA22" s="60">
        <f t="shared" si="25"/>
        <v>1047</v>
      </c>
      <c r="AB22" s="60">
        <f t="shared" si="26"/>
        <v>315</v>
      </c>
      <c r="AC22" s="61">
        <f t="shared" si="27"/>
        <v>1102</v>
      </c>
    </row>
    <row r="23" spans="1:29" s="62" customFormat="1" ht="11.15" customHeight="1">
      <c r="A23" s="59">
        <v>18</v>
      </c>
      <c r="B23" s="60">
        <f t="shared" si="0"/>
        <v>147</v>
      </c>
      <c r="C23" s="60">
        <f t="shared" si="1"/>
        <v>513</v>
      </c>
      <c r="D23" s="60">
        <f t="shared" si="2"/>
        <v>166</v>
      </c>
      <c r="E23" s="60">
        <f t="shared" si="3"/>
        <v>579</v>
      </c>
      <c r="F23" s="60">
        <f t="shared" si="4"/>
        <v>178</v>
      </c>
      <c r="G23" s="60">
        <f t="shared" si="5"/>
        <v>624</v>
      </c>
      <c r="H23" s="60">
        <f t="shared" si="6"/>
        <v>209</v>
      </c>
      <c r="I23" s="60">
        <f t="shared" si="7"/>
        <v>732</v>
      </c>
      <c r="J23" s="60">
        <f t="shared" si="8"/>
        <v>218</v>
      </c>
      <c r="K23" s="60">
        <f t="shared" si="9"/>
        <v>762</v>
      </c>
      <c r="L23" s="60">
        <f t="shared" si="10"/>
        <v>228</v>
      </c>
      <c r="M23" s="60">
        <f t="shared" si="11"/>
        <v>798</v>
      </c>
      <c r="N23" s="60">
        <f t="shared" si="12"/>
        <v>236</v>
      </c>
      <c r="O23" s="60">
        <f t="shared" si="13"/>
        <v>826</v>
      </c>
      <c r="P23" s="60">
        <f t="shared" si="14"/>
        <v>251</v>
      </c>
      <c r="Q23" s="60">
        <f t="shared" si="15"/>
        <v>880</v>
      </c>
      <c r="R23" s="60">
        <f t="shared" si="16"/>
        <v>264</v>
      </c>
      <c r="S23" s="60">
        <f t="shared" si="17"/>
        <v>924</v>
      </c>
      <c r="T23" s="60">
        <f t="shared" si="18"/>
        <v>277</v>
      </c>
      <c r="U23" s="60">
        <f t="shared" si="19"/>
        <v>971</v>
      </c>
      <c r="V23" s="60">
        <f t="shared" si="20"/>
        <v>290</v>
      </c>
      <c r="W23" s="60">
        <f t="shared" si="21"/>
        <v>1016</v>
      </c>
      <c r="X23" s="60">
        <f t="shared" si="22"/>
        <v>305</v>
      </c>
      <c r="Y23" s="60">
        <f t="shared" si="23"/>
        <v>1067</v>
      </c>
      <c r="Z23" s="60">
        <f t="shared" si="24"/>
        <v>317</v>
      </c>
      <c r="AA23" s="60">
        <f t="shared" si="25"/>
        <v>1109</v>
      </c>
      <c r="AB23" s="60">
        <f t="shared" si="26"/>
        <v>333</v>
      </c>
      <c r="AC23" s="61">
        <f t="shared" si="27"/>
        <v>1167</v>
      </c>
    </row>
    <row r="24" spans="1:29" s="62" customFormat="1" ht="11.15" customHeight="1">
      <c r="A24" s="59">
        <v>19</v>
      </c>
      <c r="B24" s="60">
        <f t="shared" si="0"/>
        <v>155</v>
      </c>
      <c r="C24" s="60">
        <f t="shared" si="1"/>
        <v>541</v>
      </c>
      <c r="D24" s="60">
        <f t="shared" si="2"/>
        <v>175</v>
      </c>
      <c r="E24" s="60">
        <f t="shared" si="3"/>
        <v>612</v>
      </c>
      <c r="F24" s="60">
        <f t="shared" si="4"/>
        <v>188</v>
      </c>
      <c r="G24" s="60">
        <f t="shared" si="5"/>
        <v>658</v>
      </c>
      <c r="H24" s="60">
        <f t="shared" si="6"/>
        <v>221</v>
      </c>
      <c r="I24" s="60">
        <f t="shared" si="7"/>
        <v>772</v>
      </c>
      <c r="J24" s="60">
        <f t="shared" si="8"/>
        <v>230</v>
      </c>
      <c r="K24" s="60">
        <f t="shared" si="9"/>
        <v>805</v>
      </c>
      <c r="L24" s="60">
        <f t="shared" si="10"/>
        <v>241</v>
      </c>
      <c r="M24" s="60">
        <f t="shared" si="11"/>
        <v>843</v>
      </c>
      <c r="N24" s="60">
        <f t="shared" si="12"/>
        <v>249</v>
      </c>
      <c r="O24" s="60">
        <f t="shared" si="13"/>
        <v>872</v>
      </c>
      <c r="P24" s="60">
        <f t="shared" si="14"/>
        <v>265</v>
      </c>
      <c r="Q24" s="60">
        <f t="shared" si="15"/>
        <v>929</v>
      </c>
      <c r="R24" s="60">
        <f t="shared" si="16"/>
        <v>279</v>
      </c>
      <c r="S24" s="60">
        <f t="shared" si="17"/>
        <v>976</v>
      </c>
      <c r="T24" s="60">
        <f t="shared" si="18"/>
        <v>293</v>
      </c>
      <c r="U24" s="60">
        <f t="shared" si="19"/>
        <v>1025</v>
      </c>
      <c r="V24" s="60">
        <f t="shared" si="20"/>
        <v>307</v>
      </c>
      <c r="W24" s="60">
        <f t="shared" si="21"/>
        <v>1073</v>
      </c>
      <c r="X24" s="60">
        <f t="shared" si="22"/>
        <v>322</v>
      </c>
      <c r="Y24" s="60">
        <f t="shared" si="23"/>
        <v>1127</v>
      </c>
      <c r="Z24" s="60">
        <f t="shared" si="24"/>
        <v>334</v>
      </c>
      <c r="AA24" s="60">
        <f t="shared" si="25"/>
        <v>1170</v>
      </c>
      <c r="AB24" s="60">
        <f t="shared" si="26"/>
        <v>352</v>
      </c>
      <c r="AC24" s="61">
        <f t="shared" si="27"/>
        <v>1231</v>
      </c>
    </row>
    <row r="25" spans="1:29" s="62" customFormat="1" ht="11.15" customHeight="1">
      <c r="A25" s="59">
        <v>20</v>
      </c>
      <c r="B25" s="60">
        <f t="shared" si="0"/>
        <v>163</v>
      </c>
      <c r="C25" s="60">
        <f t="shared" si="1"/>
        <v>570</v>
      </c>
      <c r="D25" s="60">
        <f t="shared" si="2"/>
        <v>184</v>
      </c>
      <c r="E25" s="60">
        <f t="shared" si="3"/>
        <v>644</v>
      </c>
      <c r="F25" s="60">
        <f t="shared" si="4"/>
        <v>198</v>
      </c>
      <c r="G25" s="60">
        <f t="shared" si="5"/>
        <v>693</v>
      </c>
      <c r="H25" s="60">
        <f t="shared" si="6"/>
        <v>232</v>
      </c>
      <c r="I25" s="60">
        <f t="shared" si="7"/>
        <v>813</v>
      </c>
      <c r="J25" s="60">
        <f t="shared" si="8"/>
        <v>242</v>
      </c>
      <c r="K25" s="60">
        <f t="shared" si="9"/>
        <v>847</v>
      </c>
      <c r="L25" s="60">
        <f t="shared" si="10"/>
        <v>253</v>
      </c>
      <c r="M25" s="60">
        <f t="shared" si="11"/>
        <v>887</v>
      </c>
      <c r="N25" s="60">
        <f t="shared" si="12"/>
        <v>262</v>
      </c>
      <c r="O25" s="60">
        <f t="shared" si="13"/>
        <v>918</v>
      </c>
      <c r="P25" s="60">
        <f t="shared" si="14"/>
        <v>279</v>
      </c>
      <c r="Q25" s="60">
        <f t="shared" si="15"/>
        <v>978</v>
      </c>
      <c r="R25" s="60">
        <f t="shared" si="16"/>
        <v>293</v>
      </c>
      <c r="S25" s="60">
        <f t="shared" si="17"/>
        <v>1027</v>
      </c>
      <c r="T25" s="60">
        <f t="shared" si="18"/>
        <v>308</v>
      </c>
      <c r="U25" s="60">
        <f t="shared" si="19"/>
        <v>1078</v>
      </c>
      <c r="V25" s="60">
        <f t="shared" si="20"/>
        <v>323</v>
      </c>
      <c r="W25" s="60">
        <f t="shared" si="21"/>
        <v>1129</v>
      </c>
      <c r="X25" s="60">
        <f t="shared" si="22"/>
        <v>339</v>
      </c>
      <c r="Y25" s="60">
        <f t="shared" si="23"/>
        <v>1186</v>
      </c>
      <c r="Z25" s="60">
        <f t="shared" si="24"/>
        <v>352</v>
      </c>
      <c r="AA25" s="60">
        <f t="shared" si="25"/>
        <v>1232</v>
      </c>
      <c r="AB25" s="60">
        <f t="shared" si="26"/>
        <v>370</v>
      </c>
      <c r="AC25" s="61">
        <f t="shared" si="27"/>
        <v>1296</v>
      </c>
    </row>
    <row r="26" spans="1:29" s="62" customFormat="1" ht="11.15" customHeight="1">
      <c r="A26" s="59">
        <v>21</v>
      </c>
      <c r="B26" s="60">
        <f t="shared" si="0"/>
        <v>171</v>
      </c>
      <c r="C26" s="60">
        <f t="shared" si="1"/>
        <v>598</v>
      </c>
      <c r="D26" s="60">
        <f t="shared" si="2"/>
        <v>193</v>
      </c>
      <c r="E26" s="60">
        <f t="shared" si="3"/>
        <v>676</v>
      </c>
      <c r="F26" s="60">
        <f t="shared" si="4"/>
        <v>208</v>
      </c>
      <c r="G26" s="60">
        <f t="shared" si="5"/>
        <v>728</v>
      </c>
      <c r="H26" s="60">
        <f t="shared" si="6"/>
        <v>244</v>
      </c>
      <c r="I26" s="60">
        <f t="shared" si="7"/>
        <v>854</v>
      </c>
      <c r="J26" s="60">
        <f t="shared" si="8"/>
        <v>254</v>
      </c>
      <c r="K26" s="60">
        <f t="shared" si="9"/>
        <v>889</v>
      </c>
      <c r="L26" s="60">
        <f t="shared" si="10"/>
        <v>266</v>
      </c>
      <c r="M26" s="60">
        <f t="shared" si="11"/>
        <v>931</v>
      </c>
      <c r="N26" s="60">
        <f t="shared" si="12"/>
        <v>275</v>
      </c>
      <c r="O26" s="60">
        <f t="shared" si="13"/>
        <v>964</v>
      </c>
      <c r="P26" s="60">
        <f t="shared" si="14"/>
        <v>293</v>
      </c>
      <c r="Q26" s="60">
        <f t="shared" si="15"/>
        <v>1027</v>
      </c>
      <c r="R26" s="60">
        <f t="shared" si="16"/>
        <v>308</v>
      </c>
      <c r="S26" s="60">
        <f t="shared" si="17"/>
        <v>1078</v>
      </c>
      <c r="T26" s="60">
        <f t="shared" si="18"/>
        <v>324</v>
      </c>
      <c r="U26" s="60">
        <f t="shared" si="19"/>
        <v>1132</v>
      </c>
      <c r="V26" s="60">
        <f t="shared" si="20"/>
        <v>339</v>
      </c>
      <c r="W26" s="60">
        <f t="shared" si="21"/>
        <v>1186</v>
      </c>
      <c r="X26" s="60">
        <f t="shared" si="22"/>
        <v>356</v>
      </c>
      <c r="Y26" s="60">
        <f t="shared" si="23"/>
        <v>1245</v>
      </c>
      <c r="Z26" s="60">
        <f t="shared" si="24"/>
        <v>370</v>
      </c>
      <c r="AA26" s="60">
        <f t="shared" si="25"/>
        <v>1294</v>
      </c>
      <c r="AB26" s="60">
        <f t="shared" si="26"/>
        <v>389</v>
      </c>
      <c r="AC26" s="61">
        <f t="shared" si="27"/>
        <v>1361</v>
      </c>
    </row>
    <row r="27" spans="1:29" s="62" customFormat="1" ht="11.15" customHeight="1">
      <c r="A27" s="59">
        <v>22</v>
      </c>
      <c r="B27" s="60">
        <f t="shared" si="0"/>
        <v>179</v>
      </c>
      <c r="C27" s="60">
        <f t="shared" si="1"/>
        <v>627</v>
      </c>
      <c r="D27" s="60">
        <f t="shared" si="2"/>
        <v>202</v>
      </c>
      <c r="E27" s="60">
        <f t="shared" si="3"/>
        <v>708</v>
      </c>
      <c r="F27" s="60">
        <f t="shared" si="4"/>
        <v>218</v>
      </c>
      <c r="G27" s="60">
        <f t="shared" si="5"/>
        <v>762</v>
      </c>
      <c r="H27" s="60">
        <f t="shared" si="6"/>
        <v>256</v>
      </c>
      <c r="I27" s="60">
        <f t="shared" si="7"/>
        <v>894</v>
      </c>
      <c r="J27" s="60">
        <f t="shared" si="8"/>
        <v>266</v>
      </c>
      <c r="K27" s="60">
        <f t="shared" si="9"/>
        <v>932</v>
      </c>
      <c r="L27" s="60">
        <f t="shared" si="10"/>
        <v>279</v>
      </c>
      <c r="M27" s="60">
        <f t="shared" si="11"/>
        <v>976</v>
      </c>
      <c r="N27" s="60">
        <f t="shared" si="12"/>
        <v>288</v>
      </c>
      <c r="O27" s="60">
        <f t="shared" si="13"/>
        <v>1010</v>
      </c>
      <c r="P27" s="60">
        <f t="shared" si="14"/>
        <v>307</v>
      </c>
      <c r="Q27" s="60">
        <f t="shared" si="15"/>
        <v>1076</v>
      </c>
      <c r="R27" s="60">
        <f t="shared" si="16"/>
        <v>323</v>
      </c>
      <c r="S27" s="60">
        <f t="shared" si="17"/>
        <v>1130</v>
      </c>
      <c r="T27" s="60">
        <f t="shared" si="18"/>
        <v>339</v>
      </c>
      <c r="U27" s="60">
        <f t="shared" si="19"/>
        <v>1186</v>
      </c>
      <c r="V27" s="60">
        <f t="shared" si="20"/>
        <v>355</v>
      </c>
      <c r="W27" s="60">
        <f t="shared" si="21"/>
        <v>1242</v>
      </c>
      <c r="X27" s="60">
        <f t="shared" si="22"/>
        <v>373</v>
      </c>
      <c r="Y27" s="60">
        <f t="shared" si="23"/>
        <v>1304</v>
      </c>
      <c r="Z27" s="60">
        <f t="shared" si="24"/>
        <v>387</v>
      </c>
      <c r="AA27" s="60">
        <f t="shared" si="25"/>
        <v>1355</v>
      </c>
      <c r="AB27" s="60">
        <f t="shared" si="26"/>
        <v>407</v>
      </c>
      <c r="AC27" s="61">
        <f t="shared" si="27"/>
        <v>1426</v>
      </c>
    </row>
    <row r="28" spans="1:29" s="62" customFormat="1" ht="11.15" customHeight="1">
      <c r="A28" s="59">
        <v>23</v>
      </c>
      <c r="B28" s="60">
        <f t="shared" si="0"/>
        <v>187</v>
      </c>
      <c r="C28" s="60">
        <f t="shared" si="1"/>
        <v>655</v>
      </c>
      <c r="D28" s="60">
        <f t="shared" si="2"/>
        <v>212</v>
      </c>
      <c r="E28" s="60">
        <f t="shared" si="3"/>
        <v>740</v>
      </c>
      <c r="F28" s="60">
        <f t="shared" si="4"/>
        <v>228</v>
      </c>
      <c r="G28" s="60">
        <f t="shared" si="5"/>
        <v>797</v>
      </c>
      <c r="H28" s="60">
        <f t="shared" si="6"/>
        <v>267</v>
      </c>
      <c r="I28" s="60">
        <f t="shared" si="7"/>
        <v>935</v>
      </c>
      <c r="J28" s="60">
        <f t="shared" si="8"/>
        <v>278</v>
      </c>
      <c r="K28" s="60">
        <f t="shared" si="9"/>
        <v>974</v>
      </c>
      <c r="L28" s="60">
        <f t="shared" si="10"/>
        <v>291</v>
      </c>
      <c r="M28" s="60">
        <f t="shared" si="11"/>
        <v>1020</v>
      </c>
      <c r="N28" s="60">
        <f t="shared" si="12"/>
        <v>302</v>
      </c>
      <c r="O28" s="60">
        <f t="shared" si="13"/>
        <v>1056</v>
      </c>
      <c r="P28" s="60">
        <f t="shared" si="14"/>
        <v>321</v>
      </c>
      <c r="Q28" s="60">
        <f t="shared" si="15"/>
        <v>1124</v>
      </c>
      <c r="R28" s="60">
        <f t="shared" si="16"/>
        <v>337</v>
      </c>
      <c r="S28" s="60">
        <f t="shared" si="17"/>
        <v>1181</v>
      </c>
      <c r="T28" s="60">
        <f t="shared" si="18"/>
        <v>354</v>
      </c>
      <c r="U28" s="60">
        <f t="shared" si="19"/>
        <v>1240</v>
      </c>
      <c r="V28" s="60">
        <f t="shared" si="20"/>
        <v>371</v>
      </c>
      <c r="W28" s="60">
        <f t="shared" si="21"/>
        <v>1299</v>
      </c>
      <c r="X28" s="60">
        <f t="shared" si="22"/>
        <v>390</v>
      </c>
      <c r="Y28" s="60">
        <f t="shared" si="23"/>
        <v>1364</v>
      </c>
      <c r="Z28" s="60">
        <f t="shared" si="24"/>
        <v>405</v>
      </c>
      <c r="AA28" s="60">
        <f t="shared" si="25"/>
        <v>1417</v>
      </c>
      <c r="AB28" s="60">
        <f t="shared" si="26"/>
        <v>426</v>
      </c>
      <c r="AC28" s="61">
        <f t="shared" si="27"/>
        <v>1491</v>
      </c>
    </row>
    <row r="29" spans="1:29" s="62" customFormat="1" ht="11.15" customHeight="1">
      <c r="A29" s="59">
        <v>24</v>
      </c>
      <c r="B29" s="60">
        <f t="shared" si="0"/>
        <v>195</v>
      </c>
      <c r="C29" s="60">
        <f t="shared" si="1"/>
        <v>684</v>
      </c>
      <c r="D29" s="60">
        <f t="shared" si="2"/>
        <v>221</v>
      </c>
      <c r="E29" s="60">
        <f t="shared" si="3"/>
        <v>772</v>
      </c>
      <c r="F29" s="60">
        <f t="shared" si="4"/>
        <v>238</v>
      </c>
      <c r="G29" s="60">
        <f t="shared" si="5"/>
        <v>832</v>
      </c>
      <c r="H29" s="60">
        <f t="shared" si="6"/>
        <v>279</v>
      </c>
      <c r="I29" s="60">
        <f t="shared" si="7"/>
        <v>976</v>
      </c>
      <c r="J29" s="60">
        <f t="shared" si="8"/>
        <v>290</v>
      </c>
      <c r="K29" s="60">
        <f t="shared" si="9"/>
        <v>1016</v>
      </c>
      <c r="L29" s="60">
        <f t="shared" si="10"/>
        <v>304</v>
      </c>
      <c r="M29" s="60">
        <f t="shared" si="11"/>
        <v>1064</v>
      </c>
      <c r="N29" s="60">
        <f t="shared" si="12"/>
        <v>315</v>
      </c>
      <c r="O29" s="60">
        <f t="shared" si="13"/>
        <v>1101</v>
      </c>
      <c r="P29" s="60">
        <f t="shared" si="14"/>
        <v>335</v>
      </c>
      <c r="Q29" s="60">
        <f t="shared" si="15"/>
        <v>1173</v>
      </c>
      <c r="R29" s="60">
        <f t="shared" si="16"/>
        <v>352</v>
      </c>
      <c r="S29" s="60">
        <f t="shared" si="17"/>
        <v>1232</v>
      </c>
      <c r="T29" s="60">
        <f t="shared" si="18"/>
        <v>370</v>
      </c>
      <c r="U29" s="60">
        <f t="shared" si="19"/>
        <v>1294</v>
      </c>
      <c r="V29" s="60">
        <f t="shared" si="20"/>
        <v>387</v>
      </c>
      <c r="W29" s="60">
        <f t="shared" si="21"/>
        <v>1355</v>
      </c>
      <c r="X29" s="60">
        <f t="shared" si="22"/>
        <v>407</v>
      </c>
      <c r="Y29" s="60">
        <f t="shared" si="23"/>
        <v>1423</v>
      </c>
      <c r="Z29" s="60">
        <f t="shared" si="24"/>
        <v>422</v>
      </c>
      <c r="AA29" s="60">
        <f t="shared" si="25"/>
        <v>1478</v>
      </c>
      <c r="AB29" s="60">
        <f t="shared" si="26"/>
        <v>444</v>
      </c>
      <c r="AC29" s="61">
        <f t="shared" si="27"/>
        <v>1555</v>
      </c>
    </row>
    <row r="30" spans="1:29" s="62" customFormat="1" ht="11.15" customHeight="1">
      <c r="A30" s="59">
        <v>25</v>
      </c>
      <c r="B30" s="60">
        <f t="shared" si="0"/>
        <v>204</v>
      </c>
      <c r="C30" s="60">
        <f t="shared" si="1"/>
        <v>712</v>
      </c>
      <c r="D30" s="60">
        <f t="shared" si="2"/>
        <v>230</v>
      </c>
      <c r="E30" s="60">
        <f t="shared" si="3"/>
        <v>805</v>
      </c>
      <c r="F30" s="60">
        <f t="shared" si="4"/>
        <v>248</v>
      </c>
      <c r="G30" s="60">
        <f t="shared" si="5"/>
        <v>866</v>
      </c>
      <c r="H30" s="60">
        <f t="shared" si="6"/>
        <v>290</v>
      </c>
      <c r="I30" s="60">
        <f t="shared" si="7"/>
        <v>1016</v>
      </c>
      <c r="J30" s="60">
        <f t="shared" si="8"/>
        <v>303</v>
      </c>
      <c r="K30" s="60">
        <f t="shared" si="9"/>
        <v>1059</v>
      </c>
      <c r="L30" s="60">
        <f t="shared" si="10"/>
        <v>317</v>
      </c>
      <c r="M30" s="60">
        <f t="shared" si="11"/>
        <v>1109</v>
      </c>
      <c r="N30" s="60">
        <f t="shared" si="12"/>
        <v>328</v>
      </c>
      <c r="O30" s="60">
        <f t="shared" si="13"/>
        <v>1147</v>
      </c>
      <c r="P30" s="60">
        <f t="shared" si="14"/>
        <v>349</v>
      </c>
      <c r="Q30" s="60">
        <f t="shared" si="15"/>
        <v>1222</v>
      </c>
      <c r="R30" s="60">
        <f t="shared" si="16"/>
        <v>367</v>
      </c>
      <c r="S30" s="60">
        <f t="shared" si="17"/>
        <v>1284</v>
      </c>
      <c r="T30" s="60">
        <f t="shared" si="18"/>
        <v>385</v>
      </c>
      <c r="U30" s="60">
        <f t="shared" si="19"/>
        <v>1348</v>
      </c>
      <c r="V30" s="60">
        <f t="shared" si="20"/>
        <v>403</v>
      </c>
      <c r="W30" s="60">
        <f t="shared" si="21"/>
        <v>1412</v>
      </c>
      <c r="X30" s="60">
        <f t="shared" si="22"/>
        <v>424</v>
      </c>
      <c r="Y30" s="60">
        <f t="shared" si="23"/>
        <v>1482</v>
      </c>
      <c r="Z30" s="60">
        <f t="shared" si="24"/>
        <v>440</v>
      </c>
      <c r="AA30" s="60">
        <f t="shared" si="25"/>
        <v>1540</v>
      </c>
      <c r="AB30" s="60">
        <f t="shared" si="26"/>
        <v>463</v>
      </c>
      <c r="AC30" s="61">
        <f t="shared" si="27"/>
        <v>1620</v>
      </c>
    </row>
    <row r="31" spans="1:29" s="62" customFormat="1" ht="11.15" customHeight="1">
      <c r="A31" s="59">
        <v>26</v>
      </c>
      <c r="B31" s="60">
        <f t="shared" si="0"/>
        <v>212</v>
      </c>
      <c r="C31" s="60">
        <f t="shared" si="1"/>
        <v>741</v>
      </c>
      <c r="D31" s="60">
        <f t="shared" si="2"/>
        <v>239</v>
      </c>
      <c r="E31" s="60">
        <f t="shared" si="3"/>
        <v>837</v>
      </c>
      <c r="F31" s="60">
        <f t="shared" si="4"/>
        <v>257</v>
      </c>
      <c r="G31" s="60">
        <f t="shared" si="5"/>
        <v>901</v>
      </c>
      <c r="H31" s="60">
        <f t="shared" si="6"/>
        <v>302</v>
      </c>
      <c r="I31" s="60">
        <f t="shared" si="7"/>
        <v>1057</v>
      </c>
      <c r="J31" s="60">
        <f t="shared" si="8"/>
        <v>315</v>
      </c>
      <c r="K31" s="60">
        <f t="shared" si="9"/>
        <v>1101</v>
      </c>
      <c r="L31" s="60">
        <f t="shared" si="10"/>
        <v>329</v>
      </c>
      <c r="M31" s="60">
        <f t="shared" si="11"/>
        <v>1153</v>
      </c>
      <c r="N31" s="60">
        <f t="shared" si="12"/>
        <v>341</v>
      </c>
      <c r="O31" s="60">
        <f t="shared" si="13"/>
        <v>1193</v>
      </c>
      <c r="P31" s="60">
        <f t="shared" si="14"/>
        <v>363</v>
      </c>
      <c r="Q31" s="60">
        <f t="shared" si="15"/>
        <v>1271</v>
      </c>
      <c r="R31" s="60">
        <f t="shared" si="16"/>
        <v>381</v>
      </c>
      <c r="S31" s="60">
        <f t="shared" si="17"/>
        <v>1335</v>
      </c>
      <c r="T31" s="60">
        <f t="shared" si="18"/>
        <v>401</v>
      </c>
      <c r="U31" s="60">
        <f t="shared" si="19"/>
        <v>1402</v>
      </c>
      <c r="V31" s="60">
        <f t="shared" si="20"/>
        <v>419</v>
      </c>
      <c r="W31" s="60">
        <f t="shared" si="21"/>
        <v>1468</v>
      </c>
      <c r="X31" s="60">
        <f t="shared" si="22"/>
        <v>440</v>
      </c>
      <c r="Y31" s="60">
        <f t="shared" si="23"/>
        <v>1542</v>
      </c>
      <c r="Z31" s="60">
        <f t="shared" si="24"/>
        <v>458</v>
      </c>
      <c r="AA31" s="60">
        <f t="shared" si="25"/>
        <v>1602</v>
      </c>
      <c r="AB31" s="60">
        <f t="shared" si="26"/>
        <v>481</v>
      </c>
      <c r="AC31" s="61">
        <f t="shared" si="27"/>
        <v>1685</v>
      </c>
    </row>
    <row r="32" spans="1:29" s="62" customFormat="1" ht="11.15" customHeight="1">
      <c r="A32" s="59">
        <v>27</v>
      </c>
      <c r="B32" s="60">
        <f t="shared" si="0"/>
        <v>220</v>
      </c>
      <c r="C32" s="60">
        <f t="shared" si="1"/>
        <v>769</v>
      </c>
      <c r="D32" s="60">
        <f t="shared" si="2"/>
        <v>248</v>
      </c>
      <c r="E32" s="60">
        <f t="shared" si="3"/>
        <v>869</v>
      </c>
      <c r="F32" s="60">
        <f t="shared" si="4"/>
        <v>267</v>
      </c>
      <c r="G32" s="60">
        <f t="shared" si="5"/>
        <v>936</v>
      </c>
      <c r="H32" s="60">
        <f t="shared" si="6"/>
        <v>314</v>
      </c>
      <c r="I32" s="60">
        <f t="shared" si="7"/>
        <v>1098</v>
      </c>
      <c r="J32" s="60">
        <f t="shared" si="8"/>
        <v>327</v>
      </c>
      <c r="K32" s="60">
        <f t="shared" si="9"/>
        <v>1143</v>
      </c>
      <c r="L32" s="60">
        <f t="shared" si="10"/>
        <v>342</v>
      </c>
      <c r="M32" s="60">
        <f t="shared" si="11"/>
        <v>1198</v>
      </c>
      <c r="N32" s="60">
        <f t="shared" si="12"/>
        <v>354</v>
      </c>
      <c r="O32" s="60">
        <f t="shared" si="13"/>
        <v>1239</v>
      </c>
      <c r="P32" s="60">
        <f t="shared" si="14"/>
        <v>377</v>
      </c>
      <c r="Q32" s="60">
        <f t="shared" si="15"/>
        <v>1320</v>
      </c>
      <c r="R32" s="60">
        <f t="shared" si="16"/>
        <v>396</v>
      </c>
      <c r="S32" s="60">
        <f t="shared" si="17"/>
        <v>1387</v>
      </c>
      <c r="T32" s="60">
        <f t="shared" si="18"/>
        <v>416</v>
      </c>
      <c r="U32" s="60">
        <f t="shared" si="19"/>
        <v>1456</v>
      </c>
      <c r="V32" s="60">
        <f t="shared" si="20"/>
        <v>436</v>
      </c>
      <c r="W32" s="60">
        <f t="shared" si="21"/>
        <v>1525</v>
      </c>
      <c r="X32" s="60">
        <f t="shared" si="22"/>
        <v>457</v>
      </c>
      <c r="Y32" s="60">
        <f t="shared" si="23"/>
        <v>1601</v>
      </c>
      <c r="Z32" s="60">
        <f t="shared" si="24"/>
        <v>475</v>
      </c>
      <c r="AA32" s="60">
        <f t="shared" si="25"/>
        <v>1663</v>
      </c>
      <c r="AB32" s="60">
        <f t="shared" si="26"/>
        <v>500</v>
      </c>
      <c r="AC32" s="61">
        <f t="shared" si="27"/>
        <v>1750</v>
      </c>
    </row>
    <row r="33" spans="1:29" s="62" customFormat="1" ht="11.15" customHeight="1">
      <c r="A33" s="59">
        <v>28</v>
      </c>
      <c r="B33" s="60">
        <f t="shared" si="0"/>
        <v>228</v>
      </c>
      <c r="C33" s="60">
        <f t="shared" si="1"/>
        <v>798</v>
      </c>
      <c r="D33" s="60">
        <f t="shared" si="2"/>
        <v>257</v>
      </c>
      <c r="E33" s="60">
        <f t="shared" si="3"/>
        <v>901</v>
      </c>
      <c r="F33" s="60">
        <f t="shared" si="4"/>
        <v>277</v>
      </c>
      <c r="G33" s="60">
        <f t="shared" si="5"/>
        <v>970</v>
      </c>
      <c r="H33" s="60">
        <f t="shared" si="6"/>
        <v>325</v>
      </c>
      <c r="I33" s="60">
        <f t="shared" si="7"/>
        <v>1138</v>
      </c>
      <c r="J33" s="60">
        <f t="shared" si="8"/>
        <v>339</v>
      </c>
      <c r="K33" s="60">
        <f t="shared" si="9"/>
        <v>1186</v>
      </c>
      <c r="L33" s="60">
        <f t="shared" si="10"/>
        <v>355</v>
      </c>
      <c r="M33" s="60">
        <f t="shared" si="11"/>
        <v>1242</v>
      </c>
      <c r="N33" s="60">
        <f t="shared" si="12"/>
        <v>367</v>
      </c>
      <c r="O33" s="60">
        <f t="shared" si="13"/>
        <v>1285</v>
      </c>
      <c r="P33" s="60">
        <f t="shared" si="14"/>
        <v>391</v>
      </c>
      <c r="Q33" s="60">
        <f t="shared" si="15"/>
        <v>1369</v>
      </c>
      <c r="R33" s="60">
        <f t="shared" si="16"/>
        <v>411</v>
      </c>
      <c r="S33" s="60">
        <f t="shared" si="17"/>
        <v>1438</v>
      </c>
      <c r="T33" s="60">
        <f t="shared" si="18"/>
        <v>431</v>
      </c>
      <c r="U33" s="60">
        <f t="shared" si="19"/>
        <v>1510</v>
      </c>
      <c r="V33" s="60">
        <f t="shared" si="20"/>
        <v>452</v>
      </c>
      <c r="W33" s="60">
        <f t="shared" si="21"/>
        <v>1581</v>
      </c>
      <c r="X33" s="60">
        <f t="shared" si="22"/>
        <v>474</v>
      </c>
      <c r="Y33" s="60">
        <f t="shared" si="23"/>
        <v>1660</v>
      </c>
      <c r="Z33" s="60">
        <f t="shared" si="24"/>
        <v>493</v>
      </c>
      <c r="AA33" s="60">
        <f t="shared" si="25"/>
        <v>1725</v>
      </c>
      <c r="AB33" s="60">
        <f t="shared" si="26"/>
        <v>518</v>
      </c>
      <c r="AC33" s="61">
        <f t="shared" si="27"/>
        <v>1815</v>
      </c>
    </row>
    <row r="34" spans="1:29" s="62" customFormat="1" ht="11.15" customHeight="1">
      <c r="A34" s="59">
        <v>29</v>
      </c>
      <c r="B34" s="60">
        <f t="shared" si="0"/>
        <v>236</v>
      </c>
      <c r="C34" s="60">
        <f t="shared" si="1"/>
        <v>826</v>
      </c>
      <c r="D34" s="60">
        <f t="shared" si="2"/>
        <v>267</v>
      </c>
      <c r="E34" s="60">
        <f t="shared" si="3"/>
        <v>933</v>
      </c>
      <c r="F34" s="60">
        <f t="shared" si="4"/>
        <v>287</v>
      </c>
      <c r="G34" s="60">
        <f t="shared" si="5"/>
        <v>1005</v>
      </c>
      <c r="H34" s="60">
        <f t="shared" si="6"/>
        <v>337</v>
      </c>
      <c r="I34" s="60">
        <f t="shared" si="7"/>
        <v>1179</v>
      </c>
      <c r="J34" s="60">
        <f t="shared" si="8"/>
        <v>351</v>
      </c>
      <c r="K34" s="60">
        <f t="shared" si="9"/>
        <v>1228</v>
      </c>
      <c r="L34" s="60">
        <f t="shared" si="10"/>
        <v>367</v>
      </c>
      <c r="M34" s="60">
        <f t="shared" si="11"/>
        <v>1286</v>
      </c>
      <c r="N34" s="60">
        <f t="shared" si="12"/>
        <v>380</v>
      </c>
      <c r="O34" s="60">
        <f t="shared" si="13"/>
        <v>1331</v>
      </c>
      <c r="P34" s="60">
        <f t="shared" si="14"/>
        <v>405</v>
      </c>
      <c r="Q34" s="60">
        <f t="shared" si="15"/>
        <v>1418</v>
      </c>
      <c r="R34" s="60">
        <f t="shared" si="16"/>
        <v>426</v>
      </c>
      <c r="S34" s="60">
        <f t="shared" si="17"/>
        <v>1489</v>
      </c>
      <c r="T34" s="60">
        <f t="shared" si="18"/>
        <v>447</v>
      </c>
      <c r="U34" s="60">
        <f t="shared" si="19"/>
        <v>1564</v>
      </c>
      <c r="V34" s="60">
        <f t="shared" si="20"/>
        <v>468</v>
      </c>
      <c r="W34" s="60">
        <f t="shared" si="21"/>
        <v>1638</v>
      </c>
      <c r="X34" s="60">
        <f t="shared" si="22"/>
        <v>491</v>
      </c>
      <c r="Y34" s="60">
        <f t="shared" si="23"/>
        <v>1719</v>
      </c>
      <c r="Z34" s="60">
        <f t="shared" si="24"/>
        <v>510</v>
      </c>
      <c r="AA34" s="60">
        <f t="shared" si="25"/>
        <v>1786</v>
      </c>
      <c r="AB34" s="60">
        <f t="shared" si="26"/>
        <v>537</v>
      </c>
      <c r="AC34" s="61">
        <f t="shared" si="27"/>
        <v>1879</v>
      </c>
    </row>
    <row r="35" spans="1:29" s="62" customFormat="1" ht="11.15" customHeight="1" thickBot="1">
      <c r="A35" s="63">
        <v>30</v>
      </c>
      <c r="B35" s="64">
        <f t="shared" si="0"/>
        <v>244</v>
      </c>
      <c r="C35" s="64">
        <f t="shared" si="1"/>
        <v>855</v>
      </c>
      <c r="D35" s="64">
        <f t="shared" si="2"/>
        <v>276</v>
      </c>
      <c r="E35" s="64">
        <f t="shared" si="3"/>
        <v>966</v>
      </c>
      <c r="F35" s="64">
        <f t="shared" si="4"/>
        <v>297</v>
      </c>
      <c r="G35" s="64">
        <f t="shared" si="5"/>
        <v>1040</v>
      </c>
      <c r="H35" s="64">
        <f t="shared" si="6"/>
        <v>348</v>
      </c>
      <c r="I35" s="64">
        <f t="shared" si="7"/>
        <v>1220</v>
      </c>
      <c r="J35" s="64">
        <f t="shared" si="8"/>
        <v>363</v>
      </c>
      <c r="K35" s="64">
        <f t="shared" si="9"/>
        <v>1271</v>
      </c>
      <c r="L35" s="64">
        <f t="shared" si="10"/>
        <v>380</v>
      </c>
      <c r="M35" s="64">
        <f t="shared" si="11"/>
        <v>1331</v>
      </c>
      <c r="N35" s="64">
        <f t="shared" si="12"/>
        <v>393</v>
      </c>
      <c r="O35" s="64">
        <f t="shared" si="13"/>
        <v>1377</v>
      </c>
      <c r="P35" s="64">
        <f t="shared" si="14"/>
        <v>419</v>
      </c>
      <c r="Q35" s="64">
        <f t="shared" si="15"/>
        <v>1467</v>
      </c>
      <c r="R35" s="64">
        <f t="shared" si="16"/>
        <v>440</v>
      </c>
      <c r="S35" s="64">
        <f t="shared" si="17"/>
        <v>1541</v>
      </c>
      <c r="T35" s="64">
        <f t="shared" si="18"/>
        <v>462</v>
      </c>
      <c r="U35" s="64">
        <f t="shared" si="19"/>
        <v>1618</v>
      </c>
      <c r="V35" s="64">
        <f t="shared" si="20"/>
        <v>484</v>
      </c>
      <c r="W35" s="64">
        <f t="shared" si="21"/>
        <v>1694</v>
      </c>
      <c r="X35" s="64">
        <f t="shared" si="22"/>
        <v>508</v>
      </c>
      <c r="Y35" s="64">
        <f t="shared" si="23"/>
        <v>1779</v>
      </c>
      <c r="Z35" s="64">
        <f t="shared" si="24"/>
        <v>528</v>
      </c>
      <c r="AA35" s="64">
        <f t="shared" si="25"/>
        <v>1848</v>
      </c>
      <c r="AB35" s="64">
        <f t="shared" si="26"/>
        <v>556</v>
      </c>
      <c r="AC35" s="65">
        <f t="shared" si="27"/>
        <v>1944</v>
      </c>
    </row>
    <row r="36" spans="1:29" ht="3" customHeight="1" thickBot="1">
      <c r="A36" s="591"/>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66"/>
      <c r="AC36" s="67"/>
    </row>
    <row r="37" spans="1:29" ht="12" customHeight="1">
      <c r="A37" s="593"/>
      <c r="B37" s="596" t="s">
        <v>140</v>
      </c>
      <c r="C37" s="596"/>
      <c r="D37" s="587" t="s">
        <v>684</v>
      </c>
      <c r="E37" s="588"/>
      <c r="F37" s="587" t="s">
        <v>685</v>
      </c>
      <c r="G37" s="588"/>
      <c r="H37" s="587" t="s">
        <v>686</v>
      </c>
      <c r="I37" s="588"/>
      <c r="J37" s="587" t="s">
        <v>687</v>
      </c>
      <c r="K37" s="588"/>
      <c r="L37" s="587" t="s">
        <v>688</v>
      </c>
      <c r="M37" s="588"/>
      <c r="N37" s="587" t="s">
        <v>689</v>
      </c>
      <c r="O37" s="588"/>
      <c r="P37" s="587" t="s">
        <v>690</v>
      </c>
      <c r="Q37" s="588"/>
      <c r="R37" s="587" t="s">
        <v>691</v>
      </c>
      <c r="S37" s="588"/>
      <c r="T37" s="587" t="s">
        <v>692</v>
      </c>
      <c r="U37" s="588"/>
      <c r="V37" s="587" t="s">
        <v>693</v>
      </c>
      <c r="W37" s="588"/>
      <c r="X37" s="587" t="s">
        <v>694</v>
      </c>
      <c r="Y37" s="588"/>
      <c r="Z37" s="587" t="s">
        <v>695</v>
      </c>
      <c r="AA37" s="588"/>
      <c r="AB37" s="589"/>
      <c r="AC37" s="590"/>
    </row>
    <row r="38" spans="1:29" ht="12" customHeight="1">
      <c r="A38" s="594"/>
      <c r="B38" s="583">
        <v>26400</v>
      </c>
      <c r="C38" s="583"/>
      <c r="D38" s="583">
        <v>27600</v>
      </c>
      <c r="E38" s="583"/>
      <c r="F38" s="584">
        <v>28800</v>
      </c>
      <c r="G38" s="586"/>
      <c r="H38" s="583">
        <v>30300</v>
      </c>
      <c r="I38" s="583"/>
      <c r="J38" s="583">
        <v>31800</v>
      </c>
      <c r="K38" s="583"/>
      <c r="L38" s="583">
        <v>33300</v>
      </c>
      <c r="M38" s="583"/>
      <c r="N38" s="583">
        <v>34800</v>
      </c>
      <c r="O38" s="583"/>
      <c r="P38" s="583">
        <v>36300</v>
      </c>
      <c r="Q38" s="583"/>
      <c r="R38" s="583">
        <v>38200</v>
      </c>
      <c r="S38" s="583"/>
      <c r="T38" s="583">
        <v>40100</v>
      </c>
      <c r="U38" s="583"/>
      <c r="V38" s="584">
        <v>42000</v>
      </c>
      <c r="W38" s="586"/>
      <c r="X38" s="584">
        <v>43900</v>
      </c>
      <c r="Y38" s="586"/>
      <c r="Z38" s="583">
        <v>45800</v>
      </c>
      <c r="AA38" s="584"/>
      <c r="AB38" s="583"/>
      <c r="AC38" s="585"/>
    </row>
    <row r="39" spans="1:29" ht="12" customHeight="1">
      <c r="A39" s="595"/>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15" customHeight="1">
      <c r="A40" s="59">
        <v>1</v>
      </c>
      <c r="B40" s="60">
        <f t="shared" ref="B40:B69" si="28">ROUND($B$38*$A40/30*$AE$4*20/100,0)</f>
        <v>19</v>
      </c>
      <c r="C40" s="60">
        <f t="shared" ref="C40:C69" si="29">ROUND($B$38*$A40/30*$AE$4*70/100,0)</f>
        <v>68</v>
      </c>
      <c r="D40" s="60">
        <f t="shared" ref="D40:D69" si="30">ROUND($D$38*$A40/30*$AE$4*20/100,0)</f>
        <v>20</v>
      </c>
      <c r="E40" s="60">
        <f t="shared" ref="E40:E69" si="31">ROUND($D$38*$A40/30*$AE$4*70/100,0)</f>
        <v>71</v>
      </c>
      <c r="F40" s="60">
        <f t="shared" ref="F40:F69" si="32">ROUND($F$38*$A40/30*$AE$4*20/100,0)</f>
        <v>21</v>
      </c>
      <c r="G40" s="60">
        <f t="shared" ref="G40:G69" si="33">ROUND($F$38*$A40/30*$AE$4*70/100,0)</f>
        <v>74</v>
      </c>
      <c r="H40" s="60">
        <f t="shared" ref="H40:H69" si="34">ROUND($H$38*$A40/30*$AE$4*20/100,0)</f>
        <v>22</v>
      </c>
      <c r="I40" s="60">
        <f t="shared" ref="I40:I69" si="35">ROUND($H$38*$A40/30*$AE$4*70/100,0)</f>
        <v>78</v>
      </c>
      <c r="J40" s="60">
        <f t="shared" ref="J40:J69" si="36">ROUND($J$38*$A40/30*$AE$4*20/100,0)</f>
        <v>23</v>
      </c>
      <c r="K40" s="60">
        <f t="shared" ref="K40:K69" si="37">ROUND($J$38*$A40/30*$AE$4*70/100,0)</f>
        <v>82</v>
      </c>
      <c r="L40" s="60">
        <f t="shared" ref="L40:L69" si="38">ROUND($L$38*$A40/30*$AE$4*20/100,0)</f>
        <v>24</v>
      </c>
      <c r="M40" s="60">
        <f t="shared" ref="M40:M69" si="39">ROUND($L$38*$A40/30*$AE$4*70/100,0)</f>
        <v>85</v>
      </c>
      <c r="N40" s="60">
        <f t="shared" ref="N40:N69" si="40">ROUND($N$38*$A40/30*$AE$4*20/100,0)</f>
        <v>26</v>
      </c>
      <c r="O40" s="60">
        <f t="shared" ref="O40:O69" si="41">ROUND($N$38*$A40/30*$AE$4*70/100,0)</f>
        <v>89</v>
      </c>
      <c r="P40" s="60">
        <f t="shared" ref="P40:P69" si="42">ROUND($P$38*$A40/30*$AE$4*20/100,0)</f>
        <v>27</v>
      </c>
      <c r="Q40" s="60">
        <f t="shared" ref="Q40:Q69" si="43">ROUND($P$38*$A40/30*$AE$4*70/100,0)</f>
        <v>93</v>
      </c>
      <c r="R40" s="60">
        <f t="shared" ref="R40:R69" si="44">ROUND($R$38*$A40/30*$AE$4*20/100,0)</f>
        <v>28</v>
      </c>
      <c r="S40" s="60">
        <f t="shared" ref="S40:S69" si="45">ROUND($R$38*$A40/30*$AE$4*70/100,0)</f>
        <v>98</v>
      </c>
      <c r="T40" s="60">
        <f t="shared" ref="T40:T69" si="46">ROUND($T$38*$A40/30*$AE$4*20/100,0)</f>
        <v>29</v>
      </c>
      <c r="U40" s="60">
        <f t="shared" ref="U40:U69" si="47">ROUND($T$38*$A40/30*$AE$4*70/100,0)</f>
        <v>103</v>
      </c>
      <c r="V40" s="60">
        <f t="shared" ref="V40:V69" si="48">ROUND($V$38*$A40/30*$AE$4*20/100,0)</f>
        <v>31</v>
      </c>
      <c r="W40" s="60">
        <f t="shared" ref="W40:W69" si="49">ROUND($V$38*$A40/30*$AE$4*70/100,0)</f>
        <v>108</v>
      </c>
      <c r="X40" s="60">
        <f t="shared" ref="X40:X69" si="50">ROUND($X$38*$A40/30*$AE$4*20/100,0)</f>
        <v>32</v>
      </c>
      <c r="Y40" s="60">
        <f t="shared" ref="Y40:Y69" si="51">ROUND($X$38*$A40/30*$AE$4*70/100,0)</f>
        <v>113</v>
      </c>
      <c r="Z40" s="70">
        <f>ROUND($Z$38*$A40/30*$AE$4*20/100,0)</f>
        <v>34</v>
      </c>
      <c r="AA40" s="71">
        <f>ROUND($Z$38*$A40/30*$AE$4*70/100,0)</f>
        <v>118</v>
      </c>
      <c r="AB40" s="70"/>
      <c r="AC40" s="61"/>
    </row>
    <row r="41" spans="1:29" s="62" customFormat="1" ht="11.15" customHeight="1">
      <c r="A41" s="59">
        <v>2</v>
      </c>
      <c r="B41" s="60">
        <f t="shared" si="28"/>
        <v>39</v>
      </c>
      <c r="C41" s="60">
        <f t="shared" si="29"/>
        <v>136</v>
      </c>
      <c r="D41" s="60">
        <f t="shared" si="30"/>
        <v>40</v>
      </c>
      <c r="E41" s="60">
        <f t="shared" si="31"/>
        <v>142</v>
      </c>
      <c r="F41" s="60">
        <f t="shared" si="32"/>
        <v>42</v>
      </c>
      <c r="G41" s="60">
        <f t="shared" si="33"/>
        <v>148</v>
      </c>
      <c r="H41" s="60">
        <f t="shared" si="34"/>
        <v>44</v>
      </c>
      <c r="I41" s="60">
        <f t="shared" si="35"/>
        <v>156</v>
      </c>
      <c r="J41" s="60">
        <f t="shared" si="36"/>
        <v>47</v>
      </c>
      <c r="K41" s="60">
        <f t="shared" si="37"/>
        <v>163</v>
      </c>
      <c r="L41" s="60">
        <f t="shared" si="38"/>
        <v>49</v>
      </c>
      <c r="M41" s="60">
        <f t="shared" si="39"/>
        <v>171</v>
      </c>
      <c r="N41" s="60">
        <f t="shared" si="40"/>
        <v>51</v>
      </c>
      <c r="O41" s="60">
        <f t="shared" si="41"/>
        <v>179</v>
      </c>
      <c r="P41" s="60">
        <f t="shared" si="42"/>
        <v>53</v>
      </c>
      <c r="Q41" s="60">
        <f t="shared" si="43"/>
        <v>186</v>
      </c>
      <c r="R41" s="60">
        <f t="shared" si="44"/>
        <v>56</v>
      </c>
      <c r="S41" s="60">
        <f t="shared" si="45"/>
        <v>196</v>
      </c>
      <c r="T41" s="60">
        <f t="shared" si="46"/>
        <v>59</v>
      </c>
      <c r="U41" s="60">
        <f t="shared" si="47"/>
        <v>206</v>
      </c>
      <c r="V41" s="60">
        <f t="shared" si="48"/>
        <v>62</v>
      </c>
      <c r="W41" s="60">
        <f t="shared" si="49"/>
        <v>216</v>
      </c>
      <c r="X41" s="60">
        <f t="shared" si="50"/>
        <v>64</v>
      </c>
      <c r="Y41" s="60">
        <f t="shared" si="51"/>
        <v>225</v>
      </c>
      <c r="Z41" s="70">
        <f t="shared" ref="Z41:Z69" si="52">ROUND($Z$38*$A41/30*$AE$4*20/100,0)</f>
        <v>67</v>
      </c>
      <c r="AA41" s="71">
        <f t="shared" ref="AA41:AA69" si="53">ROUND($Z$38*$A41/30*$AE$4*70/100,0)</f>
        <v>235</v>
      </c>
      <c r="AB41" s="70"/>
      <c r="AC41" s="61"/>
    </row>
    <row r="42" spans="1:29" s="62" customFormat="1" ht="11.15" customHeight="1">
      <c r="A42" s="59">
        <v>3</v>
      </c>
      <c r="B42" s="60">
        <f t="shared" si="28"/>
        <v>58</v>
      </c>
      <c r="C42" s="60">
        <f t="shared" si="29"/>
        <v>203</v>
      </c>
      <c r="D42" s="60">
        <f t="shared" si="30"/>
        <v>61</v>
      </c>
      <c r="E42" s="60">
        <f t="shared" si="31"/>
        <v>213</v>
      </c>
      <c r="F42" s="60">
        <f t="shared" si="32"/>
        <v>63</v>
      </c>
      <c r="G42" s="60">
        <f t="shared" si="33"/>
        <v>222</v>
      </c>
      <c r="H42" s="60">
        <f t="shared" si="34"/>
        <v>67</v>
      </c>
      <c r="I42" s="60">
        <f t="shared" si="35"/>
        <v>233</v>
      </c>
      <c r="J42" s="60">
        <f t="shared" si="36"/>
        <v>70</v>
      </c>
      <c r="K42" s="60">
        <f t="shared" si="37"/>
        <v>245</v>
      </c>
      <c r="L42" s="60">
        <f t="shared" si="38"/>
        <v>73</v>
      </c>
      <c r="M42" s="60">
        <f t="shared" si="39"/>
        <v>256</v>
      </c>
      <c r="N42" s="60">
        <f t="shared" si="40"/>
        <v>77</v>
      </c>
      <c r="O42" s="60">
        <f t="shared" si="41"/>
        <v>268</v>
      </c>
      <c r="P42" s="60">
        <f t="shared" si="42"/>
        <v>80</v>
      </c>
      <c r="Q42" s="60">
        <f t="shared" si="43"/>
        <v>280</v>
      </c>
      <c r="R42" s="60">
        <f t="shared" si="44"/>
        <v>84</v>
      </c>
      <c r="S42" s="60">
        <f t="shared" si="45"/>
        <v>294</v>
      </c>
      <c r="T42" s="60">
        <f t="shared" si="46"/>
        <v>88</v>
      </c>
      <c r="U42" s="60">
        <f t="shared" si="47"/>
        <v>309</v>
      </c>
      <c r="V42" s="60">
        <f t="shared" si="48"/>
        <v>92</v>
      </c>
      <c r="W42" s="60">
        <f t="shared" si="49"/>
        <v>323</v>
      </c>
      <c r="X42" s="60">
        <f t="shared" si="50"/>
        <v>97</v>
      </c>
      <c r="Y42" s="60">
        <f t="shared" si="51"/>
        <v>338</v>
      </c>
      <c r="Z42" s="70">
        <f t="shared" si="52"/>
        <v>101</v>
      </c>
      <c r="AA42" s="71">
        <f t="shared" si="53"/>
        <v>353</v>
      </c>
      <c r="AB42" s="70"/>
      <c r="AC42" s="61"/>
    </row>
    <row r="43" spans="1:29" s="62" customFormat="1" ht="11.15" customHeight="1">
      <c r="A43" s="59">
        <v>4</v>
      </c>
      <c r="B43" s="60">
        <f t="shared" si="28"/>
        <v>77</v>
      </c>
      <c r="C43" s="60">
        <f t="shared" si="29"/>
        <v>271</v>
      </c>
      <c r="D43" s="60">
        <f t="shared" si="30"/>
        <v>81</v>
      </c>
      <c r="E43" s="60">
        <f t="shared" si="31"/>
        <v>283</v>
      </c>
      <c r="F43" s="60">
        <f t="shared" si="32"/>
        <v>84</v>
      </c>
      <c r="G43" s="60">
        <f t="shared" si="33"/>
        <v>296</v>
      </c>
      <c r="H43" s="60">
        <f t="shared" si="34"/>
        <v>89</v>
      </c>
      <c r="I43" s="60">
        <f t="shared" si="35"/>
        <v>311</v>
      </c>
      <c r="J43" s="60">
        <f t="shared" si="36"/>
        <v>93</v>
      </c>
      <c r="K43" s="60">
        <f t="shared" si="37"/>
        <v>326</v>
      </c>
      <c r="L43" s="60">
        <f t="shared" si="38"/>
        <v>98</v>
      </c>
      <c r="M43" s="60">
        <f t="shared" si="39"/>
        <v>342</v>
      </c>
      <c r="N43" s="60">
        <f t="shared" si="40"/>
        <v>102</v>
      </c>
      <c r="O43" s="60">
        <f t="shared" si="41"/>
        <v>357</v>
      </c>
      <c r="P43" s="60">
        <f t="shared" si="42"/>
        <v>106</v>
      </c>
      <c r="Q43" s="60">
        <f t="shared" si="43"/>
        <v>373</v>
      </c>
      <c r="R43" s="60">
        <f t="shared" si="44"/>
        <v>112</v>
      </c>
      <c r="S43" s="60">
        <f t="shared" si="45"/>
        <v>392</v>
      </c>
      <c r="T43" s="60">
        <f t="shared" si="46"/>
        <v>118</v>
      </c>
      <c r="U43" s="60">
        <f t="shared" si="47"/>
        <v>412</v>
      </c>
      <c r="V43" s="60">
        <f t="shared" si="48"/>
        <v>123</v>
      </c>
      <c r="W43" s="60">
        <f t="shared" si="49"/>
        <v>431</v>
      </c>
      <c r="X43" s="60">
        <f t="shared" si="50"/>
        <v>129</v>
      </c>
      <c r="Y43" s="60">
        <f t="shared" si="51"/>
        <v>451</v>
      </c>
      <c r="Z43" s="70">
        <f t="shared" si="52"/>
        <v>134</v>
      </c>
      <c r="AA43" s="71">
        <f t="shared" si="53"/>
        <v>470</v>
      </c>
      <c r="AB43" s="70"/>
      <c r="AC43" s="61"/>
    </row>
    <row r="44" spans="1:29" s="62" customFormat="1" ht="11.15" customHeight="1">
      <c r="A44" s="59">
        <v>5</v>
      </c>
      <c r="B44" s="60">
        <f t="shared" si="28"/>
        <v>97</v>
      </c>
      <c r="C44" s="60">
        <f t="shared" si="29"/>
        <v>339</v>
      </c>
      <c r="D44" s="60">
        <f t="shared" si="30"/>
        <v>101</v>
      </c>
      <c r="E44" s="60">
        <f t="shared" si="31"/>
        <v>354</v>
      </c>
      <c r="F44" s="60">
        <f t="shared" si="32"/>
        <v>106</v>
      </c>
      <c r="G44" s="60">
        <f t="shared" si="33"/>
        <v>370</v>
      </c>
      <c r="H44" s="60">
        <f t="shared" si="34"/>
        <v>111</v>
      </c>
      <c r="I44" s="60">
        <f t="shared" si="35"/>
        <v>389</v>
      </c>
      <c r="J44" s="60">
        <f t="shared" si="36"/>
        <v>117</v>
      </c>
      <c r="K44" s="60">
        <f t="shared" si="37"/>
        <v>408</v>
      </c>
      <c r="L44" s="60">
        <f t="shared" si="38"/>
        <v>122</v>
      </c>
      <c r="M44" s="60">
        <f t="shared" si="39"/>
        <v>427</v>
      </c>
      <c r="N44" s="60">
        <f t="shared" si="40"/>
        <v>128</v>
      </c>
      <c r="O44" s="60">
        <f t="shared" si="41"/>
        <v>447</v>
      </c>
      <c r="P44" s="60">
        <f t="shared" si="42"/>
        <v>133</v>
      </c>
      <c r="Q44" s="60">
        <f t="shared" si="43"/>
        <v>466</v>
      </c>
      <c r="R44" s="60">
        <f t="shared" si="44"/>
        <v>140</v>
      </c>
      <c r="S44" s="60">
        <f t="shared" si="45"/>
        <v>490</v>
      </c>
      <c r="T44" s="60">
        <f t="shared" si="46"/>
        <v>147</v>
      </c>
      <c r="U44" s="60">
        <f t="shared" si="47"/>
        <v>515</v>
      </c>
      <c r="V44" s="60">
        <f t="shared" si="48"/>
        <v>154</v>
      </c>
      <c r="W44" s="60">
        <f t="shared" si="49"/>
        <v>539</v>
      </c>
      <c r="X44" s="60">
        <f t="shared" si="50"/>
        <v>161</v>
      </c>
      <c r="Y44" s="60">
        <f t="shared" si="51"/>
        <v>563</v>
      </c>
      <c r="Z44" s="70">
        <f t="shared" si="52"/>
        <v>168</v>
      </c>
      <c r="AA44" s="71">
        <f t="shared" si="53"/>
        <v>588</v>
      </c>
      <c r="AB44" s="70"/>
      <c r="AC44" s="61"/>
    </row>
    <row r="45" spans="1:29" s="62" customFormat="1" ht="11.15" customHeight="1">
      <c r="A45" s="59">
        <v>6</v>
      </c>
      <c r="B45" s="60">
        <f t="shared" si="28"/>
        <v>116</v>
      </c>
      <c r="C45" s="60">
        <f t="shared" si="29"/>
        <v>407</v>
      </c>
      <c r="D45" s="60">
        <f t="shared" si="30"/>
        <v>121</v>
      </c>
      <c r="E45" s="60">
        <f t="shared" si="31"/>
        <v>425</v>
      </c>
      <c r="F45" s="60">
        <f t="shared" si="32"/>
        <v>127</v>
      </c>
      <c r="G45" s="60">
        <f t="shared" si="33"/>
        <v>444</v>
      </c>
      <c r="H45" s="60">
        <f t="shared" si="34"/>
        <v>133</v>
      </c>
      <c r="I45" s="60">
        <f t="shared" si="35"/>
        <v>467</v>
      </c>
      <c r="J45" s="60">
        <f t="shared" si="36"/>
        <v>140</v>
      </c>
      <c r="K45" s="60">
        <f t="shared" si="37"/>
        <v>490</v>
      </c>
      <c r="L45" s="60">
        <f t="shared" si="38"/>
        <v>147</v>
      </c>
      <c r="M45" s="60">
        <f t="shared" si="39"/>
        <v>513</v>
      </c>
      <c r="N45" s="60">
        <f t="shared" si="40"/>
        <v>153</v>
      </c>
      <c r="O45" s="60">
        <f t="shared" si="41"/>
        <v>536</v>
      </c>
      <c r="P45" s="60">
        <f t="shared" si="42"/>
        <v>160</v>
      </c>
      <c r="Q45" s="60">
        <f t="shared" si="43"/>
        <v>559</v>
      </c>
      <c r="R45" s="60">
        <f t="shared" si="44"/>
        <v>168</v>
      </c>
      <c r="S45" s="60">
        <f t="shared" si="45"/>
        <v>588</v>
      </c>
      <c r="T45" s="60">
        <f t="shared" si="46"/>
        <v>176</v>
      </c>
      <c r="U45" s="60">
        <f t="shared" si="47"/>
        <v>618</v>
      </c>
      <c r="V45" s="60">
        <f t="shared" si="48"/>
        <v>185</v>
      </c>
      <c r="W45" s="60">
        <f t="shared" si="49"/>
        <v>647</v>
      </c>
      <c r="X45" s="60">
        <f t="shared" si="50"/>
        <v>193</v>
      </c>
      <c r="Y45" s="60">
        <f t="shared" si="51"/>
        <v>676</v>
      </c>
      <c r="Z45" s="70">
        <f t="shared" si="52"/>
        <v>202</v>
      </c>
      <c r="AA45" s="71">
        <f t="shared" si="53"/>
        <v>705</v>
      </c>
      <c r="AB45" s="70"/>
      <c r="AC45" s="61"/>
    </row>
    <row r="46" spans="1:29" s="62" customFormat="1" ht="11.15" customHeight="1">
      <c r="A46" s="59">
        <v>7</v>
      </c>
      <c r="B46" s="60">
        <f t="shared" si="28"/>
        <v>136</v>
      </c>
      <c r="C46" s="60">
        <f t="shared" si="29"/>
        <v>474</v>
      </c>
      <c r="D46" s="60">
        <f t="shared" si="30"/>
        <v>142</v>
      </c>
      <c r="E46" s="60">
        <f t="shared" si="31"/>
        <v>496</v>
      </c>
      <c r="F46" s="60">
        <f t="shared" si="32"/>
        <v>148</v>
      </c>
      <c r="G46" s="60">
        <f t="shared" si="33"/>
        <v>517</v>
      </c>
      <c r="H46" s="60">
        <f t="shared" si="34"/>
        <v>156</v>
      </c>
      <c r="I46" s="60">
        <f t="shared" si="35"/>
        <v>544</v>
      </c>
      <c r="J46" s="60">
        <f t="shared" si="36"/>
        <v>163</v>
      </c>
      <c r="K46" s="60">
        <f t="shared" si="37"/>
        <v>571</v>
      </c>
      <c r="L46" s="60">
        <f t="shared" si="38"/>
        <v>171</v>
      </c>
      <c r="M46" s="60">
        <f t="shared" si="39"/>
        <v>598</v>
      </c>
      <c r="N46" s="60">
        <f t="shared" si="40"/>
        <v>179</v>
      </c>
      <c r="O46" s="60">
        <f t="shared" si="41"/>
        <v>625</v>
      </c>
      <c r="P46" s="60">
        <f t="shared" si="42"/>
        <v>186</v>
      </c>
      <c r="Q46" s="60">
        <f t="shared" si="43"/>
        <v>652</v>
      </c>
      <c r="R46" s="60">
        <f t="shared" si="44"/>
        <v>196</v>
      </c>
      <c r="S46" s="60">
        <f t="shared" si="45"/>
        <v>686</v>
      </c>
      <c r="T46" s="60">
        <f t="shared" si="46"/>
        <v>206</v>
      </c>
      <c r="U46" s="60">
        <f t="shared" si="47"/>
        <v>720</v>
      </c>
      <c r="V46" s="60">
        <f t="shared" si="48"/>
        <v>216</v>
      </c>
      <c r="W46" s="60">
        <f t="shared" si="49"/>
        <v>755</v>
      </c>
      <c r="X46" s="60">
        <f t="shared" si="50"/>
        <v>225</v>
      </c>
      <c r="Y46" s="60">
        <f t="shared" si="51"/>
        <v>789</v>
      </c>
      <c r="Z46" s="70">
        <f t="shared" si="52"/>
        <v>235</v>
      </c>
      <c r="AA46" s="71">
        <f t="shared" si="53"/>
        <v>823</v>
      </c>
      <c r="AB46" s="70"/>
      <c r="AC46" s="61"/>
    </row>
    <row r="47" spans="1:29" s="62" customFormat="1" ht="11.15" customHeight="1">
      <c r="A47" s="59">
        <v>8</v>
      </c>
      <c r="B47" s="60">
        <f t="shared" si="28"/>
        <v>155</v>
      </c>
      <c r="C47" s="60">
        <f t="shared" si="29"/>
        <v>542</v>
      </c>
      <c r="D47" s="60">
        <f t="shared" si="30"/>
        <v>162</v>
      </c>
      <c r="E47" s="60">
        <f t="shared" si="31"/>
        <v>567</v>
      </c>
      <c r="F47" s="60">
        <f t="shared" si="32"/>
        <v>169</v>
      </c>
      <c r="G47" s="60">
        <f t="shared" si="33"/>
        <v>591</v>
      </c>
      <c r="H47" s="60">
        <f t="shared" si="34"/>
        <v>178</v>
      </c>
      <c r="I47" s="60">
        <f t="shared" si="35"/>
        <v>622</v>
      </c>
      <c r="J47" s="60">
        <f t="shared" si="36"/>
        <v>187</v>
      </c>
      <c r="K47" s="60">
        <f t="shared" si="37"/>
        <v>653</v>
      </c>
      <c r="L47" s="60">
        <f t="shared" si="38"/>
        <v>195</v>
      </c>
      <c r="M47" s="60">
        <f t="shared" si="39"/>
        <v>684</v>
      </c>
      <c r="N47" s="60">
        <f t="shared" si="40"/>
        <v>204</v>
      </c>
      <c r="O47" s="60">
        <f t="shared" si="41"/>
        <v>715</v>
      </c>
      <c r="P47" s="60">
        <f t="shared" si="42"/>
        <v>213</v>
      </c>
      <c r="Q47" s="60">
        <f t="shared" si="43"/>
        <v>745</v>
      </c>
      <c r="R47" s="60">
        <f t="shared" si="44"/>
        <v>224</v>
      </c>
      <c r="S47" s="60">
        <f t="shared" si="45"/>
        <v>784</v>
      </c>
      <c r="T47" s="60">
        <f t="shared" si="46"/>
        <v>235</v>
      </c>
      <c r="U47" s="60">
        <f t="shared" si="47"/>
        <v>823</v>
      </c>
      <c r="V47" s="60">
        <f t="shared" si="48"/>
        <v>246</v>
      </c>
      <c r="W47" s="60">
        <f t="shared" si="49"/>
        <v>862</v>
      </c>
      <c r="X47" s="60">
        <f t="shared" si="50"/>
        <v>258</v>
      </c>
      <c r="Y47" s="60">
        <f t="shared" si="51"/>
        <v>901</v>
      </c>
      <c r="Z47" s="70">
        <f t="shared" si="52"/>
        <v>269</v>
      </c>
      <c r="AA47" s="71">
        <f t="shared" si="53"/>
        <v>940</v>
      </c>
      <c r="AB47" s="70"/>
      <c r="AC47" s="61"/>
    </row>
    <row r="48" spans="1:29" s="62" customFormat="1" ht="11.15" customHeight="1">
      <c r="A48" s="59">
        <v>9</v>
      </c>
      <c r="B48" s="60">
        <f t="shared" si="28"/>
        <v>174</v>
      </c>
      <c r="C48" s="60">
        <f t="shared" si="29"/>
        <v>610</v>
      </c>
      <c r="D48" s="60">
        <f t="shared" si="30"/>
        <v>182</v>
      </c>
      <c r="E48" s="60">
        <f t="shared" si="31"/>
        <v>638</v>
      </c>
      <c r="F48" s="60">
        <f t="shared" si="32"/>
        <v>190</v>
      </c>
      <c r="G48" s="60">
        <f t="shared" si="33"/>
        <v>665</v>
      </c>
      <c r="H48" s="60">
        <f t="shared" si="34"/>
        <v>200</v>
      </c>
      <c r="I48" s="60">
        <f t="shared" si="35"/>
        <v>700</v>
      </c>
      <c r="J48" s="60">
        <f t="shared" si="36"/>
        <v>210</v>
      </c>
      <c r="K48" s="60">
        <f t="shared" si="37"/>
        <v>735</v>
      </c>
      <c r="L48" s="60">
        <f t="shared" si="38"/>
        <v>220</v>
      </c>
      <c r="M48" s="60">
        <f t="shared" si="39"/>
        <v>769</v>
      </c>
      <c r="N48" s="60">
        <f t="shared" si="40"/>
        <v>230</v>
      </c>
      <c r="O48" s="60">
        <f t="shared" si="41"/>
        <v>804</v>
      </c>
      <c r="P48" s="60">
        <f t="shared" si="42"/>
        <v>240</v>
      </c>
      <c r="Q48" s="60">
        <f t="shared" si="43"/>
        <v>839</v>
      </c>
      <c r="R48" s="60">
        <f t="shared" si="44"/>
        <v>252</v>
      </c>
      <c r="S48" s="60">
        <f t="shared" si="45"/>
        <v>882</v>
      </c>
      <c r="T48" s="60">
        <f t="shared" si="46"/>
        <v>265</v>
      </c>
      <c r="U48" s="60">
        <f t="shared" si="47"/>
        <v>926</v>
      </c>
      <c r="V48" s="60">
        <f t="shared" si="48"/>
        <v>277</v>
      </c>
      <c r="W48" s="60">
        <f t="shared" si="49"/>
        <v>970</v>
      </c>
      <c r="X48" s="60">
        <f t="shared" si="50"/>
        <v>290</v>
      </c>
      <c r="Y48" s="60">
        <f t="shared" si="51"/>
        <v>1014</v>
      </c>
      <c r="Z48" s="70">
        <f t="shared" si="52"/>
        <v>302</v>
      </c>
      <c r="AA48" s="71">
        <f t="shared" si="53"/>
        <v>1058</v>
      </c>
      <c r="AB48" s="70"/>
      <c r="AC48" s="61"/>
    </row>
    <row r="49" spans="1:29" s="62" customFormat="1" ht="11.15" customHeight="1">
      <c r="A49" s="59">
        <v>10</v>
      </c>
      <c r="B49" s="60">
        <f t="shared" si="28"/>
        <v>194</v>
      </c>
      <c r="C49" s="60">
        <f t="shared" si="29"/>
        <v>678</v>
      </c>
      <c r="D49" s="60">
        <f t="shared" si="30"/>
        <v>202</v>
      </c>
      <c r="E49" s="60">
        <f t="shared" si="31"/>
        <v>708</v>
      </c>
      <c r="F49" s="60">
        <f t="shared" si="32"/>
        <v>211</v>
      </c>
      <c r="G49" s="60">
        <f t="shared" si="33"/>
        <v>739</v>
      </c>
      <c r="H49" s="60">
        <f t="shared" si="34"/>
        <v>222</v>
      </c>
      <c r="I49" s="60">
        <f t="shared" si="35"/>
        <v>778</v>
      </c>
      <c r="J49" s="60">
        <f t="shared" si="36"/>
        <v>233</v>
      </c>
      <c r="K49" s="60">
        <f t="shared" si="37"/>
        <v>816</v>
      </c>
      <c r="L49" s="60">
        <f t="shared" si="38"/>
        <v>244</v>
      </c>
      <c r="M49" s="60">
        <f t="shared" si="39"/>
        <v>855</v>
      </c>
      <c r="N49" s="60">
        <f t="shared" si="40"/>
        <v>255</v>
      </c>
      <c r="O49" s="60">
        <f t="shared" si="41"/>
        <v>893</v>
      </c>
      <c r="P49" s="60">
        <f t="shared" si="42"/>
        <v>266</v>
      </c>
      <c r="Q49" s="60">
        <f t="shared" si="43"/>
        <v>932</v>
      </c>
      <c r="R49" s="60">
        <f t="shared" si="44"/>
        <v>280</v>
      </c>
      <c r="S49" s="60">
        <f t="shared" si="45"/>
        <v>980</v>
      </c>
      <c r="T49" s="60">
        <f t="shared" si="46"/>
        <v>294</v>
      </c>
      <c r="U49" s="60">
        <f t="shared" si="47"/>
        <v>1029</v>
      </c>
      <c r="V49" s="60">
        <f t="shared" si="48"/>
        <v>308</v>
      </c>
      <c r="W49" s="60">
        <f t="shared" si="49"/>
        <v>1078</v>
      </c>
      <c r="X49" s="60">
        <f t="shared" si="50"/>
        <v>322</v>
      </c>
      <c r="Y49" s="60">
        <f t="shared" si="51"/>
        <v>1127</v>
      </c>
      <c r="Z49" s="70">
        <f t="shared" si="52"/>
        <v>336</v>
      </c>
      <c r="AA49" s="71">
        <f t="shared" si="53"/>
        <v>1176</v>
      </c>
      <c r="AB49" s="70"/>
      <c r="AC49" s="61"/>
    </row>
    <row r="50" spans="1:29" s="62" customFormat="1" ht="11.15" customHeight="1">
      <c r="A50" s="59">
        <v>11</v>
      </c>
      <c r="B50" s="60">
        <f t="shared" si="28"/>
        <v>213</v>
      </c>
      <c r="C50" s="60">
        <f t="shared" si="29"/>
        <v>745</v>
      </c>
      <c r="D50" s="60">
        <f t="shared" si="30"/>
        <v>223</v>
      </c>
      <c r="E50" s="60">
        <f t="shared" si="31"/>
        <v>779</v>
      </c>
      <c r="F50" s="60">
        <f t="shared" si="32"/>
        <v>232</v>
      </c>
      <c r="G50" s="60">
        <f t="shared" si="33"/>
        <v>813</v>
      </c>
      <c r="H50" s="60">
        <f t="shared" si="34"/>
        <v>244</v>
      </c>
      <c r="I50" s="60">
        <f t="shared" si="35"/>
        <v>855</v>
      </c>
      <c r="J50" s="60">
        <f t="shared" si="36"/>
        <v>257</v>
      </c>
      <c r="K50" s="60">
        <f t="shared" si="37"/>
        <v>898</v>
      </c>
      <c r="L50" s="60">
        <f t="shared" si="38"/>
        <v>269</v>
      </c>
      <c r="M50" s="60">
        <f t="shared" si="39"/>
        <v>940</v>
      </c>
      <c r="N50" s="60">
        <f t="shared" si="40"/>
        <v>281</v>
      </c>
      <c r="O50" s="60">
        <f t="shared" si="41"/>
        <v>983</v>
      </c>
      <c r="P50" s="60">
        <f t="shared" si="42"/>
        <v>293</v>
      </c>
      <c r="Q50" s="60">
        <f t="shared" si="43"/>
        <v>1025</v>
      </c>
      <c r="R50" s="60">
        <f t="shared" si="44"/>
        <v>308</v>
      </c>
      <c r="S50" s="60">
        <f t="shared" si="45"/>
        <v>1079</v>
      </c>
      <c r="T50" s="60">
        <f t="shared" si="46"/>
        <v>323</v>
      </c>
      <c r="U50" s="60">
        <f t="shared" si="47"/>
        <v>1132</v>
      </c>
      <c r="V50" s="60">
        <f t="shared" si="48"/>
        <v>339</v>
      </c>
      <c r="W50" s="60">
        <f t="shared" si="49"/>
        <v>1186</v>
      </c>
      <c r="X50" s="60">
        <f t="shared" si="50"/>
        <v>354</v>
      </c>
      <c r="Y50" s="60">
        <f t="shared" si="51"/>
        <v>1239</v>
      </c>
      <c r="Z50" s="70">
        <f t="shared" si="52"/>
        <v>369</v>
      </c>
      <c r="AA50" s="71">
        <f t="shared" si="53"/>
        <v>1293</v>
      </c>
      <c r="AB50" s="70"/>
      <c r="AC50" s="61"/>
    </row>
    <row r="51" spans="1:29" s="62" customFormat="1" ht="11.15" customHeight="1">
      <c r="A51" s="59">
        <v>12</v>
      </c>
      <c r="B51" s="60">
        <f t="shared" si="28"/>
        <v>232</v>
      </c>
      <c r="C51" s="60">
        <f t="shared" si="29"/>
        <v>813</v>
      </c>
      <c r="D51" s="60">
        <f t="shared" si="30"/>
        <v>243</v>
      </c>
      <c r="E51" s="60">
        <f t="shared" si="31"/>
        <v>850</v>
      </c>
      <c r="F51" s="60">
        <f t="shared" si="32"/>
        <v>253</v>
      </c>
      <c r="G51" s="60">
        <f t="shared" si="33"/>
        <v>887</v>
      </c>
      <c r="H51" s="60">
        <f t="shared" si="34"/>
        <v>267</v>
      </c>
      <c r="I51" s="60">
        <f t="shared" si="35"/>
        <v>933</v>
      </c>
      <c r="J51" s="60">
        <f t="shared" si="36"/>
        <v>280</v>
      </c>
      <c r="K51" s="60">
        <f t="shared" si="37"/>
        <v>979</v>
      </c>
      <c r="L51" s="60">
        <f t="shared" si="38"/>
        <v>293</v>
      </c>
      <c r="M51" s="60">
        <f t="shared" si="39"/>
        <v>1026</v>
      </c>
      <c r="N51" s="60">
        <f t="shared" si="40"/>
        <v>306</v>
      </c>
      <c r="O51" s="60">
        <f t="shared" si="41"/>
        <v>1072</v>
      </c>
      <c r="P51" s="60">
        <f t="shared" si="42"/>
        <v>319</v>
      </c>
      <c r="Q51" s="60">
        <f t="shared" si="43"/>
        <v>1118</v>
      </c>
      <c r="R51" s="60">
        <f t="shared" si="44"/>
        <v>336</v>
      </c>
      <c r="S51" s="60">
        <f t="shared" si="45"/>
        <v>1177</v>
      </c>
      <c r="T51" s="60">
        <f t="shared" si="46"/>
        <v>353</v>
      </c>
      <c r="U51" s="60">
        <f t="shared" si="47"/>
        <v>1235</v>
      </c>
      <c r="V51" s="60">
        <f t="shared" si="48"/>
        <v>370</v>
      </c>
      <c r="W51" s="60">
        <f t="shared" si="49"/>
        <v>1294</v>
      </c>
      <c r="X51" s="60">
        <f t="shared" si="50"/>
        <v>386</v>
      </c>
      <c r="Y51" s="60">
        <f t="shared" si="51"/>
        <v>1352</v>
      </c>
      <c r="Z51" s="70">
        <f t="shared" si="52"/>
        <v>403</v>
      </c>
      <c r="AA51" s="71">
        <f t="shared" si="53"/>
        <v>1411</v>
      </c>
      <c r="AB51" s="70"/>
      <c r="AC51" s="61"/>
    </row>
    <row r="52" spans="1:29" s="62" customFormat="1" ht="11.15" customHeight="1">
      <c r="A52" s="59">
        <v>13</v>
      </c>
      <c r="B52" s="60">
        <f t="shared" si="28"/>
        <v>252</v>
      </c>
      <c r="C52" s="60">
        <f t="shared" si="29"/>
        <v>881</v>
      </c>
      <c r="D52" s="60">
        <f t="shared" si="30"/>
        <v>263</v>
      </c>
      <c r="E52" s="60">
        <f t="shared" si="31"/>
        <v>921</v>
      </c>
      <c r="F52" s="60">
        <f t="shared" si="32"/>
        <v>275</v>
      </c>
      <c r="G52" s="60">
        <f t="shared" si="33"/>
        <v>961</v>
      </c>
      <c r="H52" s="60">
        <f t="shared" si="34"/>
        <v>289</v>
      </c>
      <c r="I52" s="60">
        <f t="shared" si="35"/>
        <v>1011</v>
      </c>
      <c r="J52" s="60">
        <f t="shared" si="36"/>
        <v>303</v>
      </c>
      <c r="K52" s="60">
        <f t="shared" si="37"/>
        <v>1061</v>
      </c>
      <c r="L52" s="60">
        <f t="shared" si="38"/>
        <v>317</v>
      </c>
      <c r="M52" s="60">
        <f t="shared" si="39"/>
        <v>1111</v>
      </c>
      <c r="N52" s="60">
        <f t="shared" si="40"/>
        <v>332</v>
      </c>
      <c r="O52" s="60">
        <f t="shared" si="41"/>
        <v>1161</v>
      </c>
      <c r="P52" s="60">
        <f t="shared" si="42"/>
        <v>346</v>
      </c>
      <c r="Q52" s="60">
        <f t="shared" si="43"/>
        <v>1211</v>
      </c>
      <c r="R52" s="60">
        <f t="shared" si="44"/>
        <v>364</v>
      </c>
      <c r="S52" s="60">
        <f t="shared" si="45"/>
        <v>1275</v>
      </c>
      <c r="T52" s="60">
        <f t="shared" si="46"/>
        <v>382</v>
      </c>
      <c r="U52" s="60">
        <f t="shared" si="47"/>
        <v>1338</v>
      </c>
      <c r="V52" s="60">
        <f t="shared" si="48"/>
        <v>400</v>
      </c>
      <c r="W52" s="60">
        <f t="shared" si="49"/>
        <v>1401</v>
      </c>
      <c r="X52" s="60">
        <f t="shared" si="50"/>
        <v>419</v>
      </c>
      <c r="Y52" s="60">
        <f t="shared" si="51"/>
        <v>1465</v>
      </c>
      <c r="Z52" s="70">
        <f t="shared" si="52"/>
        <v>437</v>
      </c>
      <c r="AA52" s="71">
        <f t="shared" si="53"/>
        <v>1528</v>
      </c>
      <c r="AB52" s="70"/>
      <c r="AC52" s="61"/>
    </row>
    <row r="53" spans="1:29" s="62" customFormat="1" ht="11.15" customHeight="1">
      <c r="A53" s="59">
        <v>14</v>
      </c>
      <c r="B53" s="60">
        <f t="shared" si="28"/>
        <v>271</v>
      </c>
      <c r="C53" s="60">
        <f t="shared" si="29"/>
        <v>949</v>
      </c>
      <c r="D53" s="60">
        <f t="shared" si="30"/>
        <v>283</v>
      </c>
      <c r="E53" s="60">
        <f t="shared" si="31"/>
        <v>992</v>
      </c>
      <c r="F53" s="60">
        <f t="shared" si="32"/>
        <v>296</v>
      </c>
      <c r="G53" s="60">
        <f t="shared" si="33"/>
        <v>1035</v>
      </c>
      <c r="H53" s="60">
        <f t="shared" si="34"/>
        <v>311</v>
      </c>
      <c r="I53" s="60">
        <f t="shared" si="35"/>
        <v>1089</v>
      </c>
      <c r="J53" s="60">
        <f t="shared" si="36"/>
        <v>326</v>
      </c>
      <c r="K53" s="60">
        <f t="shared" si="37"/>
        <v>1143</v>
      </c>
      <c r="L53" s="60">
        <f t="shared" si="38"/>
        <v>342</v>
      </c>
      <c r="M53" s="60">
        <f t="shared" si="39"/>
        <v>1197</v>
      </c>
      <c r="N53" s="60">
        <f t="shared" si="40"/>
        <v>357</v>
      </c>
      <c r="O53" s="60">
        <f t="shared" si="41"/>
        <v>1250</v>
      </c>
      <c r="P53" s="60">
        <f t="shared" si="42"/>
        <v>373</v>
      </c>
      <c r="Q53" s="60">
        <f t="shared" si="43"/>
        <v>1304</v>
      </c>
      <c r="R53" s="60">
        <f t="shared" si="44"/>
        <v>392</v>
      </c>
      <c r="S53" s="60">
        <f t="shared" si="45"/>
        <v>1373</v>
      </c>
      <c r="T53" s="60">
        <f t="shared" si="46"/>
        <v>412</v>
      </c>
      <c r="U53" s="60">
        <f t="shared" si="47"/>
        <v>1441</v>
      </c>
      <c r="V53" s="60">
        <f t="shared" si="48"/>
        <v>431</v>
      </c>
      <c r="W53" s="60">
        <f t="shared" si="49"/>
        <v>1509</v>
      </c>
      <c r="X53" s="60">
        <f t="shared" si="50"/>
        <v>451</v>
      </c>
      <c r="Y53" s="60">
        <f t="shared" si="51"/>
        <v>1577</v>
      </c>
      <c r="Z53" s="70">
        <f t="shared" si="52"/>
        <v>470</v>
      </c>
      <c r="AA53" s="71">
        <f t="shared" si="53"/>
        <v>1646</v>
      </c>
      <c r="AB53" s="70"/>
      <c r="AC53" s="61"/>
    </row>
    <row r="54" spans="1:29" s="62" customFormat="1" ht="11.15" customHeight="1">
      <c r="A54" s="59">
        <v>15</v>
      </c>
      <c r="B54" s="60">
        <f t="shared" si="28"/>
        <v>290</v>
      </c>
      <c r="C54" s="60">
        <f t="shared" si="29"/>
        <v>1016</v>
      </c>
      <c r="D54" s="60">
        <f t="shared" si="30"/>
        <v>304</v>
      </c>
      <c r="E54" s="60">
        <f t="shared" si="31"/>
        <v>1063</v>
      </c>
      <c r="F54" s="60">
        <f t="shared" si="32"/>
        <v>317</v>
      </c>
      <c r="G54" s="60">
        <f t="shared" si="33"/>
        <v>1109</v>
      </c>
      <c r="H54" s="60">
        <f t="shared" si="34"/>
        <v>333</v>
      </c>
      <c r="I54" s="60">
        <f t="shared" si="35"/>
        <v>1167</v>
      </c>
      <c r="J54" s="60">
        <f t="shared" si="36"/>
        <v>350</v>
      </c>
      <c r="K54" s="60">
        <f t="shared" si="37"/>
        <v>1224</v>
      </c>
      <c r="L54" s="60">
        <f t="shared" si="38"/>
        <v>366</v>
      </c>
      <c r="M54" s="60">
        <f t="shared" si="39"/>
        <v>1282</v>
      </c>
      <c r="N54" s="60">
        <f t="shared" si="40"/>
        <v>383</v>
      </c>
      <c r="O54" s="60">
        <f t="shared" si="41"/>
        <v>1340</v>
      </c>
      <c r="P54" s="60">
        <f t="shared" si="42"/>
        <v>399</v>
      </c>
      <c r="Q54" s="60">
        <f t="shared" si="43"/>
        <v>1398</v>
      </c>
      <c r="R54" s="60">
        <f t="shared" si="44"/>
        <v>420</v>
      </c>
      <c r="S54" s="60">
        <f t="shared" si="45"/>
        <v>1471</v>
      </c>
      <c r="T54" s="60">
        <f t="shared" si="46"/>
        <v>441</v>
      </c>
      <c r="U54" s="60">
        <f t="shared" si="47"/>
        <v>1544</v>
      </c>
      <c r="V54" s="60">
        <f t="shared" si="48"/>
        <v>462</v>
      </c>
      <c r="W54" s="60">
        <f t="shared" si="49"/>
        <v>1617</v>
      </c>
      <c r="X54" s="60">
        <f t="shared" si="50"/>
        <v>483</v>
      </c>
      <c r="Y54" s="60">
        <f t="shared" si="51"/>
        <v>1690</v>
      </c>
      <c r="Z54" s="70">
        <f t="shared" si="52"/>
        <v>504</v>
      </c>
      <c r="AA54" s="71">
        <f t="shared" si="53"/>
        <v>1763</v>
      </c>
      <c r="AB54" s="70"/>
      <c r="AC54" s="61"/>
    </row>
    <row r="55" spans="1:29" s="62" customFormat="1" ht="11.15" customHeight="1">
      <c r="A55" s="59">
        <v>16</v>
      </c>
      <c r="B55" s="60">
        <f t="shared" si="28"/>
        <v>310</v>
      </c>
      <c r="C55" s="60">
        <f t="shared" si="29"/>
        <v>1084</v>
      </c>
      <c r="D55" s="60">
        <f t="shared" si="30"/>
        <v>324</v>
      </c>
      <c r="E55" s="60">
        <f t="shared" si="31"/>
        <v>1133</v>
      </c>
      <c r="F55" s="60">
        <f t="shared" si="32"/>
        <v>338</v>
      </c>
      <c r="G55" s="60">
        <f t="shared" si="33"/>
        <v>1183</v>
      </c>
      <c r="H55" s="60">
        <f t="shared" si="34"/>
        <v>356</v>
      </c>
      <c r="I55" s="60">
        <f t="shared" si="35"/>
        <v>1244</v>
      </c>
      <c r="J55" s="60">
        <f t="shared" si="36"/>
        <v>373</v>
      </c>
      <c r="K55" s="60">
        <f t="shared" si="37"/>
        <v>1306</v>
      </c>
      <c r="L55" s="60">
        <f t="shared" si="38"/>
        <v>391</v>
      </c>
      <c r="M55" s="60">
        <f t="shared" si="39"/>
        <v>1368</v>
      </c>
      <c r="N55" s="60">
        <f t="shared" si="40"/>
        <v>408</v>
      </c>
      <c r="O55" s="60">
        <f t="shared" si="41"/>
        <v>1429</v>
      </c>
      <c r="P55" s="60">
        <f t="shared" si="42"/>
        <v>426</v>
      </c>
      <c r="Q55" s="60">
        <f t="shared" si="43"/>
        <v>1491</v>
      </c>
      <c r="R55" s="60">
        <f t="shared" si="44"/>
        <v>448</v>
      </c>
      <c r="S55" s="60">
        <f t="shared" si="45"/>
        <v>1569</v>
      </c>
      <c r="T55" s="60">
        <f t="shared" si="46"/>
        <v>471</v>
      </c>
      <c r="U55" s="60">
        <f t="shared" si="47"/>
        <v>1647</v>
      </c>
      <c r="V55" s="60">
        <f t="shared" si="48"/>
        <v>493</v>
      </c>
      <c r="W55" s="60">
        <f t="shared" si="49"/>
        <v>1725</v>
      </c>
      <c r="X55" s="60">
        <f t="shared" si="50"/>
        <v>515</v>
      </c>
      <c r="Y55" s="60">
        <f t="shared" si="51"/>
        <v>1803</v>
      </c>
      <c r="Z55" s="70">
        <f t="shared" si="52"/>
        <v>537</v>
      </c>
      <c r="AA55" s="71">
        <f t="shared" si="53"/>
        <v>1881</v>
      </c>
      <c r="AB55" s="70"/>
      <c r="AC55" s="61"/>
    </row>
    <row r="56" spans="1:29" s="62" customFormat="1" ht="11.15" customHeight="1">
      <c r="A56" s="59">
        <v>17</v>
      </c>
      <c r="B56" s="60">
        <f t="shared" si="28"/>
        <v>329</v>
      </c>
      <c r="C56" s="60">
        <f t="shared" si="29"/>
        <v>1152</v>
      </c>
      <c r="D56" s="60">
        <f t="shared" si="30"/>
        <v>344</v>
      </c>
      <c r="E56" s="60">
        <f t="shared" si="31"/>
        <v>1204</v>
      </c>
      <c r="F56" s="60">
        <f t="shared" si="32"/>
        <v>359</v>
      </c>
      <c r="G56" s="60">
        <f t="shared" si="33"/>
        <v>1257</v>
      </c>
      <c r="H56" s="60">
        <f t="shared" si="34"/>
        <v>378</v>
      </c>
      <c r="I56" s="60">
        <f t="shared" si="35"/>
        <v>1322</v>
      </c>
      <c r="J56" s="60">
        <f t="shared" si="36"/>
        <v>396</v>
      </c>
      <c r="K56" s="60">
        <f t="shared" si="37"/>
        <v>1388</v>
      </c>
      <c r="L56" s="60">
        <f t="shared" si="38"/>
        <v>415</v>
      </c>
      <c r="M56" s="60">
        <f t="shared" si="39"/>
        <v>1453</v>
      </c>
      <c r="N56" s="60">
        <f t="shared" si="40"/>
        <v>434</v>
      </c>
      <c r="O56" s="60">
        <f t="shared" si="41"/>
        <v>1518</v>
      </c>
      <c r="P56" s="60">
        <f t="shared" si="42"/>
        <v>453</v>
      </c>
      <c r="Q56" s="60">
        <f t="shared" si="43"/>
        <v>1584</v>
      </c>
      <c r="R56" s="60">
        <f t="shared" si="44"/>
        <v>476</v>
      </c>
      <c r="S56" s="60">
        <f t="shared" si="45"/>
        <v>1667</v>
      </c>
      <c r="T56" s="60">
        <f t="shared" si="46"/>
        <v>500</v>
      </c>
      <c r="U56" s="60">
        <f t="shared" si="47"/>
        <v>1750</v>
      </c>
      <c r="V56" s="60">
        <f t="shared" si="48"/>
        <v>524</v>
      </c>
      <c r="W56" s="60">
        <f t="shared" si="49"/>
        <v>1833</v>
      </c>
      <c r="X56" s="60">
        <f t="shared" si="50"/>
        <v>547</v>
      </c>
      <c r="Y56" s="60">
        <f t="shared" si="51"/>
        <v>1916</v>
      </c>
      <c r="Z56" s="70">
        <f t="shared" si="52"/>
        <v>571</v>
      </c>
      <c r="AA56" s="71">
        <f t="shared" si="53"/>
        <v>1998</v>
      </c>
      <c r="AB56" s="70"/>
      <c r="AC56" s="61"/>
    </row>
    <row r="57" spans="1:29" s="62" customFormat="1" ht="11.15" customHeight="1">
      <c r="A57" s="59">
        <v>18</v>
      </c>
      <c r="B57" s="60">
        <f t="shared" si="28"/>
        <v>348</v>
      </c>
      <c r="C57" s="60">
        <f t="shared" si="29"/>
        <v>1220</v>
      </c>
      <c r="D57" s="60">
        <f t="shared" si="30"/>
        <v>364</v>
      </c>
      <c r="E57" s="60">
        <f t="shared" si="31"/>
        <v>1275</v>
      </c>
      <c r="F57" s="60">
        <f t="shared" si="32"/>
        <v>380</v>
      </c>
      <c r="G57" s="60">
        <f t="shared" si="33"/>
        <v>1331</v>
      </c>
      <c r="H57" s="60">
        <f t="shared" si="34"/>
        <v>400</v>
      </c>
      <c r="I57" s="60">
        <f t="shared" si="35"/>
        <v>1400</v>
      </c>
      <c r="J57" s="60">
        <f t="shared" si="36"/>
        <v>420</v>
      </c>
      <c r="K57" s="60">
        <f t="shared" si="37"/>
        <v>1469</v>
      </c>
      <c r="L57" s="60">
        <f t="shared" si="38"/>
        <v>440</v>
      </c>
      <c r="M57" s="60">
        <f t="shared" si="39"/>
        <v>1538</v>
      </c>
      <c r="N57" s="60">
        <f t="shared" si="40"/>
        <v>459</v>
      </c>
      <c r="O57" s="60">
        <f t="shared" si="41"/>
        <v>1608</v>
      </c>
      <c r="P57" s="60">
        <f t="shared" si="42"/>
        <v>479</v>
      </c>
      <c r="Q57" s="60">
        <f t="shared" si="43"/>
        <v>1677</v>
      </c>
      <c r="R57" s="60">
        <f t="shared" si="44"/>
        <v>504</v>
      </c>
      <c r="S57" s="60">
        <f t="shared" si="45"/>
        <v>1765</v>
      </c>
      <c r="T57" s="60">
        <f t="shared" si="46"/>
        <v>529</v>
      </c>
      <c r="U57" s="60">
        <f t="shared" si="47"/>
        <v>1853</v>
      </c>
      <c r="V57" s="60">
        <f t="shared" si="48"/>
        <v>554</v>
      </c>
      <c r="W57" s="60">
        <f t="shared" si="49"/>
        <v>1940</v>
      </c>
      <c r="X57" s="60">
        <f t="shared" si="50"/>
        <v>579</v>
      </c>
      <c r="Y57" s="60">
        <f t="shared" si="51"/>
        <v>2028</v>
      </c>
      <c r="Z57" s="70">
        <f t="shared" si="52"/>
        <v>605</v>
      </c>
      <c r="AA57" s="71">
        <f t="shared" si="53"/>
        <v>2116</v>
      </c>
      <c r="AB57" s="70"/>
      <c r="AC57" s="61"/>
    </row>
    <row r="58" spans="1:29" s="62" customFormat="1" ht="11.15" customHeight="1">
      <c r="A58" s="59">
        <v>19</v>
      </c>
      <c r="B58" s="60">
        <f t="shared" si="28"/>
        <v>368</v>
      </c>
      <c r="C58" s="60">
        <f t="shared" si="29"/>
        <v>1287</v>
      </c>
      <c r="D58" s="60">
        <f t="shared" si="30"/>
        <v>385</v>
      </c>
      <c r="E58" s="60">
        <f t="shared" si="31"/>
        <v>1346</v>
      </c>
      <c r="F58" s="60">
        <f t="shared" si="32"/>
        <v>401</v>
      </c>
      <c r="G58" s="60">
        <f t="shared" si="33"/>
        <v>1404</v>
      </c>
      <c r="H58" s="60">
        <f t="shared" si="34"/>
        <v>422</v>
      </c>
      <c r="I58" s="60">
        <f t="shared" si="35"/>
        <v>1478</v>
      </c>
      <c r="J58" s="60">
        <f t="shared" si="36"/>
        <v>443</v>
      </c>
      <c r="K58" s="60">
        <f t="shared" si="37"/>
        <v>1551</v>
      </c>
      <c r="L58" s="60">
        <f t="shared" si="38"/>
        <v>464</v>
      </c>
      <c r="M58" s="60">
        <f t="shared" si="39"/>
        <v>1624</v>
      </c>
      <c r="N58" s="60">
        <f t="shared" si="40"/>
        <v>485</v>
      </c>
      <c r="O58" s="60">
        <f t="shared" si="41"/>
        <v>1697</v>
      </c>
      <c r="P58" s="60">
        <f t="shared" si="42"/>
        <v>506</v>
      </c>
      <c r="Q58" s="60">
        <f t="shared" si="43"/>
        <v>1770</v>
      </c>
      <c r="R58" s="60">
        <f t="shared" si="44"/>
        <v>532</v>
      </c>
      <c r="S58" s="60">
        <f t="shared" si="45"/>
        <v>1863</v>
      </c>
      <c r="T58" s="60">
        <f t="shared" si="46"/>
        <v>559</v>
      </c>
      <c r="U58" s="60">
        <f t="shared" si="47"/>
        <v>1956</v>
      </c>
      <c r="V58" s="60">
        <f t="shared" si="48"/>
        <v>585</v>
      </c>
      <c r="W58" s="60">
        <f t="shared" si="49"/>
        <v>2048</v>
      </c>
      <c r="X58" s="60">
        <f t="shared" si="50"/>
        <v>612</v>
      </c>
      <c r="Y58" s="60">
        <f t="shared" si="51"/>
        <v>2141</v>
      </c>
      <c r="Z58" s="70">
        <f t="shared" si="52"/>
        <v>638</v>
      </c>
      <c r="AA58" s="71">
        <f t="shared" si="53"/>
        <v>2234</v>
      </c>
      <c r="AB58" s="70"/>
      <c r="AC58" s="61"/>
    </row>
    <row r="59" spans="1:29" s="62" customFormat="1" ht="11.15" customHeight="1">
      <c r="A59" s="59">
        <v>20</v>
      </c>
      <c r="B59" s="60">
        <f t="shared" si="28"/>
        <v>387</v>
      </c>
      <c r="C59" s="60">
        <f t="shared" si="29"/>
        <v>1355</v>
      </c>
      <c r="D59" s="60">
        <f t="shared" si="30"/>
        <v>405</v>
      </c>
      <c r="E59" s="60">
        <f t="shared" si="31"/>
        <v>1417</v>
      </c>
      <c r="F59" s="60">
        <f t="shared" si="32"/>
        <v>422</v>
      </c>
      <c r="G59" s="60">
        <f t="shared" si="33"/>
        <v>1478</v>
      </c>
      <c r="H59" s="60">
        <f t="shared" si="34"/>
        <v>444</v>
      </c>
      <c r="I59" s="60">
        <f t="shared" si="35"/>
        <v>1555</v>
      </c>
      <c r="J59" s="60">
        <f t="shared" si="36"/>
        <v>466</v>
      </c>
      <c r="K59" s="60">
        <f t="shared" si="37"/>
        <v>1632</v>
      </c>
      <c r="L59" s="60">
        <f t="shared" si="38"/>
        <v>488</v>
      </c>
      <c r="M59" s="60">
        <f t="shared" si="39"/>
        <v>1709</v>
      </c>
      <c r="N59" s="60">
        <f t="shared" si="40"/>
        <v>510</v>
      </c>
      <c r="O59" s="60">
        <f t="shared" si="41"/>
        <v>1786</v>
      </c>
      <c r="P59" s="60">
        <f t="shared" si="42"/>
        <v>532</v>
      </c>
      <c r="Q59" s="60">
        <f t="shared" si="43"/>
        <v>1863</v>
      </c>
      <c r="R59" s="60">
        <f t="shared" si="44"/>
        <v>560</v>
      </c>
      <c r="S59" s="60">
        <f t="shared" si="45"/>
        <v>1961</v>
      </c>
      <c r="T59" s="60">
        <f t="shared" si="46"/>
        <v>588</v>
      </c>
      <c r="U59" s="60">
        <f t="shared" si="47"/>
        <v>2058</v>
      </c>
      <c r="V59" s="60">
        <f t="shared" si="48"/>
        <v>616</v>
      </c>
      <c r="W59" s="60">
        <f t="shared" si="49"/>
        <v>2156</v>
      </c>
      <c r="X59" s="60">
        <f t="shared" si="50"/>
        <v>644</v>
      </c>
      <c r="Y59" s="60">
        <f t="shared" si="51"/>
        <v>2254</v>
      </c>
      <c r="Z59" s="70">
        <f t="shared" si="52"/>
        <v>672</v>
      </c>
      <c r="AA59" s="71">
        <f t="shared" si="53"/>
        <v>2351</v>
      </c>
      <c r="AB59" s="70"/>
      <c r="AC59" s="61"/>
    </row>
    <row r="60" spans="1:29" s="62" customFormat="1" ht="11.15" customHeight="1">
      <c r="A60" s="59">
        <v>21</v>
      </c>
      <c r="B60" s="60">
        <f t="shared" si="28"/>
        <v>407</v>
      </c>
      <c r="C60" s="60">
        <f t="shared" si="29"/>
        <v>1423</v>
      </c>
      <c r="D60" s="60">
        <f t="shared" si="30"/>
        <v>425</v>
      </c>
      <c r="E60" s="60">
        <f t="shared" si="31"/>
        <v>1488</v>
      </c>
      <c r="F60" s="60">
        <f t="shared" si="32"/>
        <v>444</v>
      </c>
      <c r="G60" s="60">
        <f t="shared" si="33"/>
        <v>1552</v>
      </c>
      <c r="H60" s="60">
        <f t="shared" si="34"/>
        <v>467</v>
      </c>
      <c r="I60" s="60">
        <f t="shared" si="35"/>
        <v>1633</v>
      </c>
      <c r="J60" s="60">
        <f t="shared" si="36"/>
        <v>490</v>
      </c>
      <c r="K60" s="60">
        <f t="shared" si="37"/>
        <v>1714</v>
      </c>
      <c r="L60" s="60">
        <f t="shared" si="38"/>
        <v>513</v>
      </c>
      <c r="M60" s="60">
        <f t="shared" si="39"/>
        <v>1795</v>
      </c>
      <c r="N60" s="60">
        <f t="shared" si="40"/>
        <v>536</v>
      </c>
      <c r="O60" s="60">
        <f t="shared" si="41"/>
        <v>1876</v>
      </c>
      <c r="P60" s="60">
        <f t="shared" si="42"/>
        <v>559</v>
      </c>
      <c r="Q60" s="60">
        <f t="shared" si="43"/>
        <v>1957</v>
      </c>
      <c r="R60" s="60">
        <f t="shared" si="44"/>
        <v>588</v>
      </c>
      <c r="S60" s="60">
        <f t="shared" si="45"/>
        <v>2059</v>
      </c>
      <c r="T60" s="60">
        <f t="shared" si="46"/>
        <v>618</v>
      </c>
      <c r="U60" s="60">
        <f t="shared" si="47"/>
        <v>2161</v>
      </c>
      <c r="V60" s="60">
        <f t="shared" si="48"/>
        <v>647</v>
      </c>
      <c r="W60" s="60">
        <f t="shared" si="49"/>
        <v>2264</v>
      </c>
      <c r="X60" s="60">
        <f t="shared" si="50"/>
        <v>676</v>
      </c>
      <c r="Y60" s="60">
        <f t="shared" si="51"/>
        <v>2366</v>
      </c>
      <c r="Z60" s="70">
        <f t="shared" si="52"/>
        <v>705</v>
      </c>
      <c r="AA60" s="71">
        <f t="shared" si="53"/>
        <v>2469</v>
      </c>
      <c r="AB60" s="70"/>
      <c r="AC60" s="61"/>
    </row>
    <row r="61" spans="1:29" s="62" customFormat="1" ht="11.15" customHeight="1">
      <c r="A61" s="59">
        <v>22</v>
      </c>
      <c r="B61" s="60">
        <f t="shared" si="28"/>
        <v>426</v>
      </c>
      <c r="C61" s="60">
        <f t="shared" si="29"/>
        <v>1491</v>
      </c>
      <c r="D61" s="60">
        <f t="shared" si="30"/>
        <v>445</v>
      </c>
      <c r="E61" s="60">
        <f t="shared" si="31"/>
        <v>1558</v>
      </c>
      <c r="F61" s="60">
        <f t="shared" si="32"/>
        <v>465</v>
      </c>
      <c r="G61" s="60">
        <f t="shared" si="33"/>
        <v>1626</v>
      </c>
      <c r="H61" s="60">
        <f t="shared" si="34"/>
        <v>489</v>
      </c>
      <c r="I61" s="60">
        <f t="shared" si="35"/>
        <v>1711</v>
      </c>
      <c r="J61" s="60">
        <f t="shared" si="36"/>
        <v>513</v>
      </c>
      <c r="K61" s="60">
        <f t="shared" si="37"/>
        <v>1796</v>
      </c>
      <c r="L61" s="60">
        <f t="shared" si="38"/>
        <v>537</v>
      </c>
      <c r="M61" s="60">
        <f t="shared" si="39"/>
        <v>1880</v>
      </c>
      <c r="N61" s="60">
        <f t="shared" si="40"/>
        <v>561</v>
      </c>
      <c r="O61" s="60">
        <f t="shared" si="41"/>
        <v>1965</v>
      </c>
      <c r="P61" s="60">
        <f t="shared" si="42"/>
        <v>586</v>
      </c>
      <c r="Q61" s="60">
        <f t="shared" si="43"/>
        <v>2050</v>
      </c>
      <c r="R61" s="60">
        <f t="shared" si="44"/>
        <v>616</v>
      </c>
      <c r="S61" s="60">
        <f t="shared" si="45"/>
        <v>2157</v>
      </c>
      <c r="T61" s="60">
        <f t="shared" si="46"/>
        <v>647</v>
      </c>
      <c r="U61" s="60">
        <f t="shared" si="47"/>
        <v>2264</v>
      </c>
      <c r="V61" s="60">
        <f t="shared" si="48"/>
        <v>678</v>
      </c>
      <c r="W61" s="60">
        <f t="shared" si="49"/>
        <v>2372</v>
      </c>
      <c r="X61" s="60">
        <f t="shared" si="50"/>
        <v>708</v>
      </c>
      <c r="Y61" s="60">
        <f t="shared" si="51"/>
        <v>2479</v>
      </c>
      <c r="Z61" s="70">
        <f t="shared" si="52"/>
        <v>739</v>
      </c>
      <c r="AA61" s="71">
        <f t="shared" si="53"/>
        <v>2586</v>
      </c>
      <c r="AB61" s="70"/>
      <c r="AC61" s="61"/>
    </row>
    <row r="62" spans="1:29" s="62" customFormat="1" ht="11.15" customHeight="1">
      <c r="A62" s="59">
        <v>23</v>
      </c>
      <c r="B62" s="60">
        <f t="shared" si="28"/>
        <v>445</v>
      </c>
      <c r="C62" s="60">
        <f t="shared" si="29"/>
        <v>1558</v>
      </c>
      <c r="D62" s="60">
        <f t="shared" si="30"/>
        <v>466</v>
      </c>
      <c r="E62" s="60">
        <f t="shared" si="31"/>
        <v>1629</v>
      </c>
      <c r="F62" s="60">
        <f t="shared" si="32"/>
        <v>486</v>
      </c>
      <c r="G62" s="60">
        <f t="shared" si="33"/>
        <v>1700</v>
      </c>
      <c r="H62" s="60">
        <f t="shared" si="34"/>
        <v>511</v>
      </c>
      <c r="I62" s="60">
        <f t="shared" si="35"/>
        <v>1789</v>
      </c>
      <c r="J62" s="60">
        <f t="shared" si="36"/>
        <v>536</v>
      </c>
      <c r="K62" s="60">
        <f t="shared" si="37"/>
        <v>1877</v>
      </c>
      <c r="L62" s="60">
        <f t="shared" si="38"/>
        <v>562</v>
      </c>
      <c r="M62" s="60">
        <f t="shared" si="39"/>
        <v>1966</v>
      </c>
      <c r="N62" s="60">
        <f t="shared" si="40"/>
        <v>587</v>
      </c>
      <c r="O62" s="60">
        <f t="shared" si="41"/>
        <v>2054</v>
      </c>
      <c r="P62" s="60">
        <f t="shared" si="42"/>
        <v>612</v>
      </c>
      <c r="Q62" s="60">
        <f t="shared" si="43"/>
        <v>2143</v>
      </c>
      <c r="R62" s="60">
        <f t="shared" si="44"/>
        <v>644</v>
      </c>
      <c r="S62" s="60">
        <f t="shared" si="45"/>
        <v>2255</v>
      </c>
      <c r="T62" s="60">
        <f t="shared" si="46"/>
        <v>676</v>
      </c>
      <c r="U62" s="60">
        <f t="shared" si="47"/>
        <v>2367</v>
      </c>
      <c r="V62" s="60">
        <f t="shared" si="48"/>
        <v>708</v>
      </c>
      <c r="W62" s="60">
        <f t="shared" si="49"/>
        <v>2479</v>
      </c>
      <c r="X62" s="60">
        <f t="shared" si="50"/>
        <v>740</v>
      </c>
      <c r="Y62" s="60">
        <f t="shared" si="51"/>
        <v>2592</v>
      </c>
      <c r="Z62" s="70">
        <f t="shared" si="52"/>
        <v>772</v>
      </c>
      <c r="AA62" s="71">
        <f t="shared" si="53"/>
        <v>2704</v>
      </c>
      <c r="AB62" s="70"/>
      <c r="AC62" s="61"/>
    </row>
    <row r="63" spans="1:29" s="62" customFormat="1" ht="11.15" customHeight="1">
      <c r="A63" s="59">
        <v>24</v>
      </c>
      <c r="B63" s="60">
        <f t="shared" si="28"/>
        <v>465</v>
      </c>
      <c r="C63" s="60">
        <f t="shared" si="29"/>
        <v>1626</v>
      </c>
      <c r="D63" s="60">
        <f t="shared" si="30"/>
        <v>486</v>
      </c>
      <c r="E63" s="60">
        <f t="shared" si="31"/>
        <v>1700</v>
      </c>
      <c r="F63" s="60">
        <f t="shared" si="32"/>
        <v>507</v>
      </c>
      <c r="G63" s="60">
        <f t="shared" si="33"/>
        <v>1774</v>
      </c>
      <c r="H63" s="60">
        <f t="shared" si="34"/>
        <v>533</v>
      </c>
      <c r="I63" s="60">
        <f t="shared" si="35"/>
        <v>1866</v>
      </c>
      <c r="J63" s="60">
        <f t="shared" si="36"/>
        <v>560</v>
      </c>
      <c r="K63" s="60">
        <f t="shared" si="37"/>
        <v>1959</v>
      </c>
      <c r="L63" s="60">
        <f t="shared" si="38"/>
        <v>586</v>
      </c>
      <c r="M63" s="60">
        <f t="shared" si="39"/>
        <v>2051</v>
      </c>
      <c r="N63" s="60">
        <f t="shared" si="40"/>
        <v>612</v>
      </c>
      <c r="O63" s="60">
        <f t="shared" si="41"/>
        <v>2144</v>
      </c>
      <c r="P63" s="60">
        <f t="shared" si="42"/>
        <v>639</v>
      </c>
      <c r="Q63" s="60">
        <f t="shared" si="43"/>
        <v>2236</v>
      </c>
      <c r="R63" s="60">
        <f t="shared" si="44"/>
        <v>672</v>
      </c>
      <c r="S63" s="60">
        <f t="shared" si="45"/>
        <v>2353</v>
      </c>
      <c r="T63" s="60">
        <f t="shared" si="46"/>
        <v>706</v>
      </c>
      <c r="U63" s="60">
        <f t="shared" si="47"/>
        <v>2470</v>
      </c>
      <c r="V63" s="60">
        <f t="shared" si="48"/>
        <v>739</v>
      </c>
      <c r="W63" s="60">
        <f t="shared" si="49"/>
        <v>2587</v>
      </c>
      <c r="X63" s="60">
        <f t="shared" si="50"/>
        <v>773</v>
      </c>
      <c r="Y63" s="60">
        <f t="shared" si="51"/>
        <v>2704</v>
      </c>
      <c r="Z63" s="70">
        <f t="shared" si="52"/>
        <v>806</v>
      </c>
      <c r="AA63" s="71">
        <f t="shared" si="53"/>
        <v>2821</v>
      </c>
      <c r="AB63" s="70"/>
      <c r="AC63" s="61"/>
    </row>
    <row r="64" spans="1:29" s="62" customFormat="1" ht="11.15" customHeight="1">
      <c r="A64" s="59">
        <v>25</v>
      </c>
      <c r="B64" s="60">
        <f t="shared" si="28"/>
        <v>484</v>
      </c>
      <c r="C64" s="60">
        <f t="shared" si="29"/>
        <v>1694</v>
      </c>
      <c r="D64" s="60">
        <f t="shared" si="30"/>
        <v>506</v>
      </c>
      <c r="E64" s="60">
        <f t="shared" si="31"/>
        <v>1771</v>
      </c>
      <c r="F64" s="60">
        <f t="shared" si="32"/>
        <v>528</v>
      </c>
      <c r="G64" s="60">
        <f t="shared" si="33"/>
        <v>1848</v>
      </c>
      <c r="H64" s="60">
        <f t="shared" si="34"/>
        <v>556</v>
      </c>
      <c r="I64" s="60">
        <f t="shared" si="35"/>
        <v>1944</v>
      </c>
      <c r="J64" s="60">
        <f t="shared" si="36"/>
        <v>583</v>
      </c>
      <c r="K64" s="60">
        <f t="shared" si="37"/>
        <v>2041</v>
      </c>
      <c r="L64" s="60">
        <f t="shared" si="38"/>
        <v>611</v>
      </c>
      <c r="M64" s="60">
        <f t="shared" si="39"/>
        <v>2137</v>
      </c>
      <c r="N64" s="60">
        <f t="shared" si="40"/>
        <v>638</v>
      </c>
      <c r="O64" s="60">
        <f t="shared" si="41"/>
        <v>2233</v>
      </c>
      <c r="P64" s="60">
        <f t="shared" si="42"/>
        <v>666</v>
      </c>
      <c r="Q64" s="60">
        <f t="shared" si="43"/>
        <v>2329</v>
      </c>
      <c r="R64" s="60">
        <f t="shared" si="44"/>
        <v>700</v>
      </c>
      <c r="S64" s="60">
        <f t="shared" si="45"/>
        <v>2451</v>
      </c>
      <c r="T64" s="60">
        <f t="shared" si="46"/>
        <v>735</v>
      </c>
      <c r="U64" s="60">
        <f t="shared" si="47"/>
        <v>2573</v>
      </c>
      <c r="V64" s="60">
        <f t="shared" si="48"/>
        <v>770</v>
      </c>
      <c r="W64" s="60">
        <f t="shared" si="49"/>
        <v>2695</v>
      </c>
      <c r="X64" s="60">
        <f t="shared" si="50"/>
        <v>805</v>
      </c>
      <c r="Y64" s="60">
        <f t="shared" si="51"/>
        <v>2817</v>
      </c>
      <c r="Z64" s="70">
        <f t="shared" si="52"/>
        <v>840</v>
      </c>
      <c r="AA64" s="71">
        <f t="shared" si="53"/>
        <v>2939</v>
      </c>
      <c r="AB64" s="70"/>
      <c r="AC64" s="61"/>
    </row>
    <row r="65" spans="1:29" s="62" customFormat="1" ht="11.15" customHeight="1">
      <c r="A65" s="59">
        <v>26</v>
      </c>
      <c r="B65" s="60">
        <f t="shared" si="28"/>
        <v>503</v>
      </c>
      <c r="C65" s="60">
        <f t="shared" si="29"/>
        <v>1762</v>
      </c>
      <c r="D65" s="60">
        <f t="shared" si="30"/>
        <v>526</v>
      </c>
      <c r="E65" s="60">
        <f t="shared" si="31"/>
        <v>1842</v>
      </c>
      <c r="F65" s="60">
        <f t="shared" si="32"/>
        <v>549</v>
      </c>
      <c r="G65" s="60">
        <f t="shared" si="33"/>
        <v>1922</v>
      </c>
      <c r="H65" s="60">
        <f t="shared" si="34"/>
        <v>578</v>
      </c>
      <c r="I65" s="60">
        <f t="shared" si="35"/>
        <v>2022</v>
      </c>
      <c r="J65" s="60">
        <f t="shared" si="36"/>
        <v>606</v>
      </c>
      <c r="K65" s="60">
        <f t="shared" si="37"/>
        <v>2122</v>
      </c>
      <c r="L65" s="60">
        <f t="shared" si="38"/>
        <v>635</v>
      </c>
      <c r="M65" s="60">
        <f t="shared" si="39"/>
        <v>2222</v>
      </c>
      <c r="N65" s="60">
        <f t="shared" si="40"/>
        <v>664</v>
      </c>
      <c r="O65" s="60">
        <f t="shared" si="41"/>
        <v>2322</v>
      </c>
      <c r="P65" s="60">
        <f t="shared" si="42"/>
        <v>692</v>
      </c>
      <c r="Q65" s="60">
        <f t="shared" si="43"/>
        <v>2422</v>
      </c>
      <c r="R65" s="60">
        <f t="shared" si="44"/>
        <v>728</v>
      </c>
      <c r="S65" s="60">
        <f t="shared" si="45"/>
        <v>2549</v>
      </c>
      <c r="T65" s="60">
        <f t="shared" si="46"/>
        <v>765</v>
      </c>
      <c r="U65" s="60">
        <f t="shared" si="47"/>
        <v>2676</v>
      </c>
      <c r="V65" s="60">
        <f t="shared" si="48"/>
        <v>801</v>
      </c>
      <c r="W65" s="60">
        <f t="shared" si="49"/>
        <v>2803</v>
      </c>
      <c r="X65" s="60">
        <f t="shared" si="50"/>
        <v>837</v>
      </c>
      <c r="Y65" s="60">
        <f t="shared" si="51"/>
        <v>2930</v>
      </c>
      <c r="Z65" s="70">
        <f t="shared" si="52"/>
        <v>873</v>
      </c>
      <c r="AA65" s="71">
        <f t="shared" si="53"/>
        <v>3056</v>
      </c>
      <c r="AB65" s="70"/>
      <c r="AC65" s="61"/>
    </row>
    <row r="66" spans="1:29" s="62" customFormat="1" ht="11.15" customHeight="1">
      <c r="A66" s="59">
        <v>27</v>
      </c>
      <c r="B66" s="60">
        <f t="shared" si="28"/>
        <v>523</v>
      </c>
      <c r="C66" s="60">
        <f t="shared" si="29"/>
        <v>1830</v>
      </c>
      <c r="D66" s="60">
        <f t="shared" si="30"/>
        <v>546</v>
      </c>
      <c r="E66" s="60">
        <f t="shared" si="31"/>
        <v>1913</v>
      </c>
      <c r="F66" s="60">
        <f t="shared" si="32"/>
        <v>570</v>
      </c>
      <c r="G66" s="60">
        <f t="shared" si="33"/>
        <v>1996</v>
      </c>
      <c r="H66" s="60">
        <f t="shared" si="34"/>
        <v>600</v>
      </c>
      <c r="I66" s="60">
        <f t="shared" si="35"/>
        <v>2100</v>
      </c>
      <c r="J66" s="60">
        <f t="shared" si="36"/>
        <v>630</v>
      </c>
      <c r="K66" s="60">
        <f t="shared" si="37"/>
        <v>2204</v>
      </c>
      <c r="L66" s="60">
        <f t="shared" si="38"/>
        <v>659</v>
      </c>
      <c r="M66" s="60">
        <f t="shared" si="39"/>
        <v>2308</v>
      </c>
      <c r="N66" s="60">
        <f t="shared" si="40"/>
        <v>689</v>
      </c>
      <c r="O66" s="60">
        <f t="shared" si="41"/>
        <v>2412</v>
      </c>
      <c r="P66" s="60">
        <f t="shared" si="42"/>
        <v>719</v>
      </c>
      <c r="Q66" s="60">
        <f t="shared" si="43"/>
        <v>2516</v>
      </c>
      <c r="R66" s="60">
        <f t="shared" si="44"/>
        <v>756</v>
      </c>
      <c r="S66" s="60">
        <f t="shared" si="45"/>
        <v>2647</v>
      </c>
      <c r="T66" s="60">
        <f t="shared" si="46"/>
        <v>794</v>
      </c>
      <c r="U66" s="60">
        <f t="shared" si="47"/>
        <v>2779</v>
      </c>
      <c r="V66" s="60">
        <f t="shared" si="48"/>
        <v>832</v>
      </c>
      <c r="W66" s="60">
        <f t="shared" si="49"/>
        <v>2911</v>
      </c>
      <c r="X66" s="60">
        <f t="shared" si="50"/>
        <v>869</v>
      </c>
      <c r="Y66" s="60">
        <f t="shared" si="51"/>
        <v>3042</v>
      </c>
      <c r="Z66" s="70">
        <f t="shared" si="52"/>
        <v>907</v>
      </c>
      <c r="AA66" s="71">
        <f t="shared" si="53"/>
        <v>3174</v>
      </c>
      <c r="AB66" s="70"/>
      <c r="AC66" s="61"/>
    </row>
    <row r="67" spans="1:29" s="62" customFormat="1" ht="11.15" customHeight="1">
      <c r="A67" s="59">
        <v>28</v>
      </c>
      <c r="B67" s="60">
        <f t="shared" si="28"/>
        <v>542</v>
      </c>
      <c r="C67" s="60">
        <f t="shared" si="29"/>
        <v>1897</v>
      </c>
      <c r="D67" s="60">
        <f t="shared" si="30"/>
        <v>567</v>
      </c>
      <c r="E67" s="60">
        <f t="shared" si="31"/>
        <v>1984</v>
      </c>
      <c r="F67" s="60">
        <f t="shared" si="32"/>
        <v>591</v>
      </c>
      <c r="G67" s="60">
        <f t="shared" si="33"/>
        <v>2070</v>
      </c>
      <c r="H67" s="60">
        <f t="shared" si="34"/>
        <v>622</v>
      </c>
      <c r="I67" s="60">
        <f t="shared" si="35"/>
        <v>2178</v>
      </c>
      <c r="J67" s="60">
        <f t="shared" si="36"/>
        <v>653</v>
      </c>
      <c r="K67" s="60">
        <f t="shared" si="37"/>
        <v>2285</v>
      </c>
      <c r="L67" s="60">
        <f t="shared" si="38"/>
        <v>684</v>
      </c>
      <c r="M67" s="60">
        <f t="shared" si="39"/>
        <v>2393</v>
      </c>
      <c r="N67" s="60">
        <f t="shared" si="40"/>
        <v>715</v>
      </c>
      <c r="O67" s="60">
        <f t="shared" si="41"/>
        <v>2501</v>
      </c>
      <c r="P67" s="60">
        <f t="shared" si="42"/>
        <v>745</v>
      </c>
      <c r="Q67" s="60">
        <f t="shared" si="43"/>
        <v>2609</v>
      </c>
      <c r="R67" s="60">
        <f t="shared" si="44"/>
        <v>784</v>
      </c>
      <c r="S67" s="60">
        <f t="shared" si="45"/>
        <v>2745</v>
      </c>
      <c r="T67" s="60">
        <f t="shared" si="46"/>
        <v>823</v>
      </c>
      <c r="U67" s="60">
        <f t="shared" si="47"/>
        <v>2882</v>
      </c>
      <c r="V67" s="60">
        <f t="shared" si="48"/>
        <v>862</v>
      </c>
      <c r="W67" s="60">
        <f t="shared" si="49"/>
        <v>3018</v>
      </c>
      <c r="X67" s="60">
        <f t="shared" si="50"/>
        <v>901</v>
      </c>
      <c r="Y67" s="60">
        <f t="shared" si="51"/>
        <v>3155</v>
      </c>
      <c r="Z67" s="70">
        <f t="shared" si="52"/>
        <v>940</v>
      </c>
      <c r="AA67" s="71">
        <f t="shared" si="53"/>
        <v>3291</v>
      </c>
      <c r="AB67" s="70"/>
      <c r="AC67" s="61"/>
    </row>
    <row r="68" spans="1:29" s="62" customFormat="1" ht="11.15" customHeight="1">
      <c r="A68" s="59">
        <v>29</v>
      </c>
      <c r="B68" s="60">
        <f t="shared" si="28"/>
        <v>561</v>
      </c>
      <c r="C68" s="60">
        <f t="shared" si="29"/>
        <v>1965</v>
      </c>
      <c r="D68" s="60">
        <f t="shared" si="30"/>
        <v>587</v>
      </c>
      <c r="E68" s="60">
        <f t="shared" si="31"/>
        <v>2054</v>
      </c>
      <c r="F68" s="60">
        <f t="shared" si="32"/>
        <v>612</v>
      </c>
      <c r="G68" s="60">
        <f t="shared" si="33"/>
        <v>2144</v>
      </c>
      <c r="H68" s="60">
        <f t="shared" si="34"/>
        <v>644</v>
      </c>
      <c r="I68" s="60">
        <f t="shared" si="35"/>
        <v>2255</v>
      </c>
      <c r="J68" s="60">
        <f t="shared" si="36"/>
        <v>676</v>
      </c>
      <c r="K68" s="60">
        <f t="shared" si="37"/>
        <v>2367</v>
      </c>
      <c r="L68" s="60">
        <f t="shared" si="38"/>
        <v>708</v>
      </c>
      <c r="M68" s="60">
        <f t="shared" si="39"/>
        <v>2479</v>
      </c>
      <c r="N68" s="60">
        <f t="shared" si="40"/>
        <v>740</v>
      </c>
      <c r="O68" s="60">
        <f t="shared" si="41"/>
        <v>2590</v>
      </c>
      <c r="P68" s="60">
        <f t="shared" si="42"/>
        <v>772</v>
      </c>
      <c r="Q68" s="60">
        <f t="shared" si="43"/>
        <v>2702</v>
      </c>
      <c r="R68" s="60">
        <f t="shared" si="44"/>
        <v>812</v>
      </c>
      <c r="S68" s="60">
        <f t="shared" si="45"/>
        <v>2843</v>
      </c>
      <c r="T68" s="60">
        <f t="shared" si="46"/>
        <v>853</v>
      </c>
      <c r="U68" s="60">
        <f t="shared" si="47"/>
        <v>2985</v>
      </c>
      <c r="V68" s="60">
        <f t="shared" si="48"/>
        <v>893</v>
      </c>
      <c r="W68" s="60">
        <f t="shared" si="49"/>
        <v>3126</v>
      </c>
      <c r="X68" s="60">
        <f t="shared" si="50"/>
        <v>934</v>
      </c>
      <c r="Y68" s="60">
        <f t="shared" si="51"/>
        <v>3268</v>
      </c>
      <c r="Z68" s="70">
        <f t="shared" si="52"/>
        <v>974</v>
      </c>
      <c r="AA68" s="71">
        <f t="shared" si="53"/>
        <v>3409</v>
      </c>
      <c r="AB68" s="70"/>
      <c r="AC68" s="61"/>
    </row>
    <row r="69" spans="1:29" s="62" customFormat="1" ht="11.15" customHeight="1" thickBot="1">
      <c r="A69" s="63">
        <v>30</v>
      </c>
      <c r="B69" s="64">
        <f t="shared" si="28"/>
        <v>581</v>
      </c>
      <c r="C69" s="64">
        <f t="shared" si="29"/>
        <v>2033</v>
      </c>
      <c r="D69" s="64">
        <f t="shared" si="30"/>
        <v>607</v>
      </c>
      <c r="E69" s="64">
        <f t="shared" si="31"/>
        <v>2125</v>
      </c>
      <c r="F69" s="64">
        <f t="shared" si="32"/>
        <v>634</v>
      </c>
      <c r="G69" s="64">
        <f t="shared" si="33"/>
        <v>2218</v>
      </c>
      <c r="H69" s="64">
        <f t="shared" si="34"/>
        <v>667</v>
      </c>
      <c r="I69" s="64">
        <f t="shared" si="35"/>
        <v>2333</v>
      </c>
      <c r="J69" s="64">
        <f t="shared" si="36"/>
        <v>700</v>
      </c>
      <c r="K69" s="64">
        <f t="shared" si="37"/>
        <v>2449</v>
      </c>
      <c r="L69" s="64">
        <f t="shared" si="38"/>
        <v>733</v>
      </c>
      <c r="M69" s="64">
        <f t="shared" si="39"/>
        <v>2564</v>
      </c>
      <c r="N69" s="64">
        <f t="shared" si="40"/>
        <v>766</v>
      </c>
      <c r="O69" s="64">
        <f t="shared" si="41"/>
        <v>2680</v>
      </c>
      <c r="P69" s="64">
        <f t="shared" si="42"/>
        <v>799</v>
      </c>
      <c r="Q69" s="64">
        <f t="shared" si="43"/>
        <v>2795</v>
      </c>
      <c r="R69" s="64">
        <f t="shared" si="44"/>
        <v>840</v>
      </c>
      <c r="S69" s="64">
        <f t="shared" si="45"/>
        <v>2941</v>
      </c>
      <c r="T69" s="64">
        <f t="shared" si="46"/>
        <v>882</v>
      </c>
      <c r="U69" s="64">
        <f t="shared" si="47"/>
        <v>3088</v>
      </c>
      <c r="V69" s="64">
        <f t="shared" si="48"/>
        <v>924</v>
      </c>
      <c r="W69" s="64">
        <f t="shared" si="49"/>
        <v>3234</v>
      </c>
      <c r="X69" s="64">
        <f t="shared" si="50"/>
        <v>966</v>
      </c>
      <c r="Y69" s="64">
        <f t="shared" si="51"/>
        <v>3380</v>
      </c>
      <c r="Z69" s="72">
        <f t="shared" si="52"/>
        <v>1008</v>
      </c>
      <c r="AA69" s="73">
        <f t="shared" si="53"/>
        <v>3527</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696</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49">
    <mergeCell ref="AB38:AC38"/>
    <mergeCell ref="P38:Q38"/>
    <mergeCell ref="R38:S38"/>
    <mergeCell ref="T38:U38"/>
    <mergeCell ref="V38:W38"/>
    <mergeCell ref="X38:Y38"/>
    <mergeCell ref="Z38:AA38"/>
    <mergeCell ref="X37:Y37"/>
    <mergeCell ref="Z37:AA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X4:Y4"/>
    <mergeCell ref="Z4:AA4"/>
    <mergeCell ref="AB4:AC4"/>
    <mergeCell ref="A36:AA36"/>
    <mergeCell ref="A37:A39"/>
    <mergeCell ref="B37:C37"/>
    <mergeCell ref="D37:E37"/>
    <mergeCell ref="F37:G37"/>
    <mergeCell ref="H37:I37"/>
    <mergeCell ref="J37:K37"/>
    <mergeCell ref="L4:M4"/>
    <mergeCell ref="N4:O4"/>
    <mergeCell ref="P4:Q4"/>
    <mergeCell ref="R4:S4"/>
    <mergeCell ref="T4:U4"/>
    <mergeCell ref="V4:W4"/>
    <mergeCell ref="A1:AC1"/>
    <mergeCell ref="A2:AC2"/>
    <mergeCell ref="A3:A5"/>
    <mergeCell ref="B3:E3"/>
    <mergeCell ref="F3:AC3"/>
    <mergeCell ref="B4:C4"/>
    <mergeCell ref="D4:E4"/>
    <mergeCell ref="F4:G4"/>
    <mergeCell ref="H4:I4"/>
    <mergeCell ref="J4:K4"/>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36</vt:i4>
      </vt:variant>
      <vt:variant>
        <vt:lpstr>具名範圍</vt:lpstr>
      </vt:variant>
      <vt:variant>
        <vt:i4>6</vt:i4>
      </vt:variant>
    </vt:vector>
  </HeadingPairs>
  <TitlesOfParts>
    <vt:vector size="42" baseType="lpstr">
      <vt:lpstr>聯絡我</vt:lpstr>
      <vt:lpstr>試算</vt:lpstr>
      <vt:lpstr>非全月加保保險費計算說明</vt:lpstr>
      <vt:lpstr>監察人</vt:lpstr>
      <vt:lpstr>負責人投保規定</vt:lpstr>
      <vt:lpstr>健保保費計收原則</vt:lpstr>
      <vt:lpstr>係數設定</vt:lpstr>
      <vt:lpstr>勞保_一般員工勞就保11201起</vt:lpstr>
      <vt:lpstr>勞保_雇主或外勞勞保11201起</vt:lpstr>
      <vt:lpstr>就業保險11201起</vt:lpstr>
      <vt:lpstr>退休金分級表11101起</vt:lpstr>
      <vt:lpstr>健保_雇主11201</vt:lpstr>
      <vt:lpstr>健保_一定雇主之受雇者11201起</vt:lpstr>
      <vt:lpstr>勞保_一般員工勞就保11101起</vt:lpstr>
      <vt:lpstr>勞保_雇主或外勞勞保11101起</vt:lpstr>
      <vt:lpstr>健保_雇主11107</vt:lpstr>
      <vt:lpstr>健保_一定雇主之受雇者11101起</vt:lpstr>
      <vt:lpstr>健保_雇主11101</vt:lpstr>
      <vt:lpstr>職業工會會員</vt:lpstr>
      <vt:lpstr>勞保_一般員工勞就保11001起</vt:lpstr>
      <vt:lpstr>退休金分級表11001</vt:lpstr>
      <vt:lpstr>勞保_雇主或外勞勞保11001起</vt:lpstr>
      <vt:lpstr>健保_一定雇主之受雇者11001</vt:lpstr>
      <vt:lpstr>健保_雇主11001</vt:lpstr>
      <vt:lpstr>勞保_一般員工勞就保1090101起</vt:lpstr>
      <vt:lpstr>退休金分級表10901</vt:lpstr>
      <vt:lpstr>健保_一般勞工11001</vt:lpstr>
      <vt:lpstr>勞保_雇主或外勞勞保1090101起</vt:lpstr>
      <vt:lpstr>健保_一般勞工10901</vt:lpstr>
      <vt:lpstr>退休金分級表10801</vt:lpstr>
      <vt:lpstr>勞保_一般員工勞就保1080101起</vt:lpstr>
      <vt:lpstr>健保_一般勞工10801</vt:lpstr>
      <vt:lpstr>勞保(無就保 外勞 雇主適用10801)</vt:lpstr>
      <vt:lpstr>就業保險10801</vt:lpstr>
      <vt:lpstr>健保_雇主適用10801</vt:lpstr>
      <vt:lpstr>職業費率表10801</vt:lpstr>
      <vt:lpstr>退休分級</vt:lpstr>
      <vt:lpstr>健保_費率</vt:lpstr>
      <vt:lpstr>健保分級</vt:lpstr>
      <vt:lpstr>勞保分級</vt:lpstr>
      <vt:lpstr>勞就保費率</vt:lpstr>
      <vt:lpstr>職災分級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dc:creator>
  <cp:lastModifiedBy>Gisin Lee</cp:lastModifiedBy>
  <dcterms:created xsi:type="dcterms:W3CDTF">2015-07-29T03:11:23Z</dcterms:created>
  <dcterms:modified xsi:type="dcterms:W3CDTF">2023-02-16T10:17:10Z</dcterms:modified>
</cp:coreProperties>
</file>